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8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4.xml" ContentType="application/vnd.openxmlformats-officedocument.drawing+xml"/>
  <Override PartName="/xl/drawings/drawing1.xml" ContentType="application/vnd.openxmlformats-officedocument.drawing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3.xml" ContentType="application/vnd.openxmlformats-officedocument.spreadsheetml.worksheet+xml"/>
  <Override PartName="/xl/worksheets/sheet12.xml" ContentType="application/vnd.openxmlformats-officedocument.spreadsheetml.worksheet+xml"/>
  <Override PartName="/xl/worksheets/sheet9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ctrlProps/ctrlProp1.xml" ContentType="application/vnd.ms-excel.controlproperties+xml"/>
  <Override PartName="/xl/ctrlProps/ctrlProp7.xml" ContentType="application/vnd.ms-excel.controlproperties+xml"/>
  <Override PartName="/xl/ctrlProps/ctrlProp22.xml" ContentType="application/vnd.ms-excel.contro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trlProps/ctrlProp21.xml" ContentType="application/vnd.ms-excel.controlproperties+xml"/>
  <Override PartName="/xl/ctrlProps/ctrlProp2.xml" ContentType="application/vnd.ms-excel.controlproperties+xml"/>
  <Override PartName="/xl/ctrlProps/ctrlProp19.xml" ContentType="application/vnd.ms-excel.controlproperties+xml"/>
  <Override PartName="/xl/ctrlProps/ctrlProp5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0.xml" ContentType="application/vnd.ms-excel.controlproperties+xml"/>
  <Override PartName="/xl/ctrlProps/ctrlProp9.xml" ContentType="application/vnd.ms-excel.controlproperties+xml"/>
  <Override PartName="/xl/ctrlProps/ctrlProp8.xml" ContentType="application/vnd.ms-excel.controlproperties+xml"/>
  <Override PartName="/xl/ctrlProps/ctrlProp6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20.xml" ContentType="application/vnd.ms-excel.control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etsanovaI\Desktop\Отчет по програми-2018\2026\06.2026\"/>
    </mc:Choice>
  </mc:AlternateContent>
  <workbookProtection workbookPassword="F284" lockStructure="1"/>
  <bookViews>
    <workbookView xWindow="15" yWindow="15" windowWidth="15270" windowHeight="8535" activeTab="2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E" sheetId="46" state="hidden" r:id="rId10"/>
    <sheet name="Progr" sheetId="47" r:id="rId11"/>
    <sheet name="PomoshtenSheet" sheetId="48" r:id="rId12"/>
    <sheet name="Klasif" sheetId="53" r:id="rId13"/>
    <sheet name="Inf" sheetId="50" state="hidden" r:id="rId14"/>
    <sheet name="P" sheetId="51" state="hidden" r:id="rId15"/>
  </sheets>
  <definedNames>
    <definedName name="_xlnm._FilterDatabase" localSheetId="14" hidden="1">P!$A$1:$A$84</definedName>
    <definedName name="_xlnm._FilterDatabase" localSheetId="2" hidden="1">'P (1)'!$A$1:$A$84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0" hidden="1">P_Total!$A$1:$A$84</definedName>
    <definedName name="_xlnm._FilterDatabase" localSheetId="11" hidden="1">PomoshtenSheet!$A$1:$A$63</definedName>
    <definedName name="_xlnm._FilterDatabase" localSheetId="10" hidden="1">Progr!$A$1:$A$47</definedName>
    <definedName name="_xlnm.Print_Area" localSheetId="14">P!$B$1:$J$84</definedName>
    <definedName name="_xlnm.Print_Area" localSheetId="2">'P (1)'!$B$1:$J$84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0">P_Total!$B$1:$J$84</definedName>
    <definedName name="_xlnm.Print_Area" localSheetId="11">PomoshtenSheet!$B$1:$J$63</definedName>
    <definedName name="_xlnm.Print_Area" localSheetId="10">Progr!$B$1:$K$47</definedName>
    <definedName name="_xlnm.Print_Titles" localSheetId="12">Klasif!$4:$5</definedName>
    <definedName name="_xlnm.Print_Titles" localSheetId="14">P!$B:$D,P!$7:$12</definedName>
    <definedName name="_xlnm.Print_Titles" localSheetId="2">'P (1)'!$B:$D,'P (1)'!$7:$12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0">P_Total!$B:$D,P_Total!$7:$12</definedName>
    <definedName name="_xlnm.Print_Titles" localSheetId="11">PomoshtenSheet!$B:$D,PomoshtenSheet!$6:$13</definedName>
    <definedName name="_xlnm.Print_Titles" localSheetId="10">Progr!$B:$D,Progr!$6:$13</definedName>
  </definedNames>
  <calcPr calcId="162913"/>
</workbook>
</file>

<file path=xl/calcChain.xml><?xml version="1.0" encoding="utf-8"?>
<calcChain xmlns="http://schemas.openxmlformats.org/spreadsheetml/2006/main">
  <c r="H81" i="58" l="1"/>
  <c r="H78" i="58"/>
  <c r="H24" i="58"/>
  <c r="H21" i="58"/>
  <c r="H20" i="58"/>
  <c r="H19" i="58"/>
  <c r="H81" i="57" l="1"/>
  <c r="H78" i="57"/>
  <c r="H24" i="57"/>
  <c r="H21" i="57"/>
  <c r="H20" i="57"/>
  <c r="H19" i="57"/>
  <c r="G81" i="58" l="1"/>
  <c r="G78" i="58"/>
  <c r="G24" i="58"/>
  <c r="G21" i="58"/>
  <c r="G20" i="58"/>
  <c r="G19" i="58"/>
  <c r="G81" i="57" l="1"/>
  <c r="G78" i="57"/>
  <c r="G24" i="57"/>
  <c r="G21" i="57"/>
  <c r="G20" i="57"/>
  <c r="G19" i="57"/>
  <c r="A83" i="59" l="1"/>
  <c r="A82" i="59"/>
  <c r="A81" i="59"/>
  <c r="A80" i="59"/>
  <c r="J79" i="59"/>
  <c r="J75" i="59" s="1"/>
  <c r="I79" i="59"/>
  <c r="I75" i="59" s="1"/>
  <c r="H79" i="59"/>
  <c r="H75" i="59" s="1"/>
  <c r="G79" i="59"/>
  <c r="G75" i="59" s="1"/>
  <c r="F79" i="59"/>
  <c r="F75" i="59" s="1"/>
  <c r="E79" i="59"/>
  <c r="E75" i="59" s="1"/>
  <c r="A78" i="59"/>
  <c r="A77" i="59"/>
  <c r="J76" i="59"/>
  <c r="J74" i="59" s="1"/>
  <c r="I76" i="59"/>
  <c r="I74" i="59" s="1"/>
  <c r="H76" i="59"/>
  <c r="H74" i="59" s="1"/>
  <c r="G76" i="59"/>
  <c r="G74" i="59" s="1"/>
  <c r="F76" i="59"/>
  <c r="F74" i="59" s="1"/>
  <c r="E76" i="59"/>
  <c r="E74" i="59" s="1"/>
  <c r="A71" i="59"/>
  <c r="A70" i="59"/>
  <c r="A69" i="59"/>
  <c r="A68" i="59"/>
  <c r="J67" i="59"/>
  <c r="I67" i="59"/>
  <c r="H67" i="59"/>
  <c r="G67" i="59"/>
  <c r="F67" i="59"/>
  <c r="E67" i="59"/>
  <c r="A66" i="59"/>
  <c r="A65" i="59"/>
  <c r="A64" i="59"/>
  <c r="A63" i="59"/>
  <c r="A62" i="59"/>
  <c r="J61" i="59"/>
  <c r="I61" i="59"/>
  <c r="H61" i="59"/>
  <c r="G61" i="59"/>
  <c r="F61" i="59"/>
  <c r="E61" i="59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5" i="59"/>
  <c r="A44" i="59"/>
  <c r="A43" i="59"/>
  <c r="A42" i="59"/>
  <c r="A41" i="59"/>
  <c r="A40" i="59"/>
  <c r="J39" i="59"/>
  <c r="J38" i="59" s="1"/>
  <c r="I39" i="59"/>
  <c r="I38" i="59" s="1"/>
  <c r="H39" i="59"/>
  <c r="H38" i="59" s="1"/>
  <c r="G39" i="59"/>
  <c r="G38" i="59" s="1"/>
  <c r="F39" i="59"/>
  <c r="E39" i="59"/>
  <c r="E38" i="59" s="1"/>
  <c r="A36" i="59"/>
  <c r="A35" i="59"/>
  <c r="A34" i="59"/>
  <c r="A33" i="59"/>
  <c r="A32" i="59"/>
  <c r="J31" i="59"/>
  <c r="I31" i="59"/>
  <c r="H31" i="59"/>
  <c r="G31" i="59"/>
  <c r="F31" i="59"/>
  <c r="E31" i="59"/>
  <c r="A30" i="59"/>
  <c r="A29" i="59"/>
  <c r="A28" i="59"/>
  <c r="A27" i="59"/>
  <c r="J26" i="59"/>
  <c r="J23" i="59" s="1"/>
  <c r="I26" i="59"/>
  <c r="I23" i="59" s="1"/>
  <c r="H26" i="59"/>
  <c r="H23" i="59" s="1"/>
  <c r="G26" i="59"/>
  <c r="G23" i="59" s="1"/>
  <c r="F26" i="59"/>
  <c r="E26" i="59"/>
  <c r="E23" i="59" s="1"/>
  <c r="A25" i="59"/>
  <c r="A24" i="59"/>
  <c r="A22" i="59"/>
  <c r="A21" i="59"/>
  <c r="A20" i="59"/>
  <c r="A19" i="59"/>
  <c r="J18" i="59"/>
  <c r="I18" i="59"/>
  <c r="H18" i="59"/>
  <c r="G18" i="59"/>
  <c r="F18" i="59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J75" i="58" s="1"/>
  <c r="I79" i="58"/>
  <c r="I75" i="58" s="1"/>
  <c r="H79" i="58"/>
  <c r="H75" i="58" s="1"/>
  <c r="G79" i="58"/>
  <c r="F79" i="58"/>
  <c r="F75" i="58" s="1"/>
  <c r="E79" i="58"/>
  <c r="E75" i="58" s="1"/>
  <c r="A78" i="58"/>
  <c r="A77" i="58"/>
  <c r="J76" i="58"/>
  <c r="J74" i="58" s="1"/>
  <c r="I76" i="58"/>
  <c r="I74" i="58" s="1"/>
  <c r="H76" i="58"/>
  <c r="H74" i="58" s="1"/>
  <c r="G76" i="58"/>
  <c r="G74" i="58" s="1"/>
  <c r="F76" i="58"/>
  <c r="F74" i="58" s="1"/>
  <c r="E76" i="58"/>
  <c r="E74" i="58" s="1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G46" i="58"/>
  <c r="F46" i="58"/>
  <c r="E46" i="58"/>
  <c r="A45" i="58"/>
  <c r="A44" i="58"/>
  <c r="A43" i="58"/>
  <c r="A42" i="58"/>
  <c r="A41" i="58"/>
  <c r="A40" i="58"/>
  <c r="J39" i="58"/>
  <c r="J38" i="58" s="1"/>
  <c r="I39" i="58"/>
  <c r="I38" i="58" s="1"/>
  <c r="H39" i="58"/>
  <c r="G39" i="58"/>
  <c r="G38" i="58" s="1"/>
  <c r="F39" i="58"/>
  <c r="F38" i="58" s="1"/>
  <c r="E39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J23" i="58" s="1"/>
  <c r="I26" i="58"/>
  <c r="I23" i="58" s="1"/>
  <c r="H26" i="58"/>
  <c r="H23" i="58" s="1"/>
  <c r="G26" i="58"/>
  <c r="G23" i="58" s="1"/>
  <c r="F26" i="58"/>
  <c r="F23" i="58" s="1"/>
  <c r="E26" i="58"/>
  <c r="A25" i="58"/>
  <c r="A24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H75" i="57" s="1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H74" i="57" s="1"/>
  <c r="G76" i="57"/>
  <c r="G74" i="57" s="1"/>
  <c r="F76" i="57"/>
  <c r="F74" i="57" s="1"/>
  <c r="E76" i="57"/>
  <c r="E74" i="57" s="1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J38" i="57" s="1"/>
  <c r="I39" i="57"/>
  <c r="I38" i="57" s="1"/>
  <c r="H39" i="57"/>
  <c r="G39" i="57"/>
  <c r="G38" i="57" s="1"/>
  <c r="F39" i="57"/>
  <c r="E39" i="57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J23" i="57" s="1"/>
  <c r="I26" i="57"/>
  <c r="I23" i="57" s="1"/>
  <c r="H26" i="57"/>
  <c r="H23" i="57" s="1"/>
  <c r="G26" i="57"/>
  <c r="G23" i="57" s="1"/>
  <c r="F26" i="57"/>
  <c r="F23" i="57" s="1"/>
  <c r="E26" i="57"/>
  <c r="A25" i="57"/>
  <c r="A24" i="57"/>
  <c r="A22" i="57"/>
  <c r="A21" i="57"/>
  <c r="A20" i="57"/>
  <c r="A19" i="57"/>
  <c r="J18" i="57"/>
  <c r="I18" i="57"/>
  <c r="H18" i="57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J75" i="56" s="1"/>
  <c r="I79" i="56"/>
  <c r="I75" i="56" s="1"/>
  <c r="H79" i="56"/>
  <c r="H75" i="56" s="1"/>
  <c r="G79" i="56"/>
  <c r="G75" i="56" s="1"/>
  <c r="F79" i="56"/>
  <c r="F75" i="56" s="1"/>
  <c r="E79" i="56"/>
  <c r="E75" i="56" s="1"/>
  <c r="A78" i="56"/>
  <c r="A77" i="56"/>
  <c r="J76" i="56"/>
  <c r="J74" i="56" s="1"/>
  <c r="I76" i="56"/>
  <c r="I74" i="56" s="1"/>
  <c r="H76" i="56"/>
  <c r="H74" i="56" s="1"/>
  <c r="G76" i="56"/>
  <c r="G74" i="56" s="1"/>
  <c r="F76" i="56"/>
  <c r="E76" i="56"/>
  <c r="E74" i="56" s="1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I39" i="56"/>
  <c r="H39" i="56"/>
  <c r="G39" i="56"/>
  <c r="F39" i="56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J23" i="56" s="1"/>
  <c r="I26" i="56"/>
  <c r="I23" i="56" s="1"/>
  <c r="H26" i="56"/>
  <c r="H23" i="56" s="1"/>
  <c r="G26" i="56"/>
  <c r="G23" i="56" s="1"/>
  <c r="F26" i="56"/>
  <c r="F23" i="56" s="1"/>
  <c r="E26" i="56"/>
  <c r="A25" i="56"/>
  <c r="A24" i="56"/>
  <c r="A22" i="56"/>
  <c r="A21" i="56"/>
  <c r="A20" i="56"/>
  <c r="A19" i="56"/>
  <c r="J18" i="56"/>
  <c r="I18" i="56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H75" i="55" s="1"/>
  <c r="G79" i="55"/>
  <c r="G75" i="55" s="1"/>
  <c r="F79" i="55"/>
  <c r="F75" i="55" s="1"/>
  <c r="E79" i="55"/>
  <c r="E75" i="55" s="1"/>
  <c r="A78" i="55"/>
  <c r="A77" i="55"/>
  <c r="J76" i="55"/>
  <c r="J74" i="55" s="1"/>
  <c r="I76" i="55"/>
  <c r="I74" i="55" s="1"/>
  <c r="H76" i="55"/>
  <c r="H74" i="55" s="1"/>
  <c r="G76" i="55"/>
  <c r="G74" i="55" s="1"/>
  <c r="F76" i="55"/>
  <c r="F74" i="55" s="1"/>
  <c r="E76" i="55"/>
  <c r="E74" i="55" s="1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J38" i="55" s="1"/>
  <c r="I39" i="55"/>
  <c r="H39" i="55"/>
  <c r="H38" i="55" s="1"/>
  <c r="G39" i="55"/>
  <c r="G38" i="55" s="1"/>
  <c r="F39" i="55"/>
  <c r="F38" i="55" s="1"/>
  <c r="E39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J23" i="55" s="1"/>
  <c r="I26" i="55"/>
  <c r="I23" i="55" s="1"/>
  <c r="H26" i="55"/>
  <c r="H23" i="55" s="1"/>
  <c r="G26" i="55"/>
  <c r="G23" i="55" s="1"/>
  <c r="F26" i="55"/>
  <c r="F23" i="55" s="1"/>
  <c r="E26" i="55"/>
  <c r="A25" i="55"/>
  <c r="A24" i="55"/>
  <c r="A22" i="55"/>
  <c r="A21" i="55"/>
  <c r="A20" i="55"/>
  <c r="A19" i="55"/>
  <c r="J18" i="55"/>
  <c r="I18" i="55"/>
  <c r="H18" i="55"/>
  <c r="G18" i="55"/>
  <c r="F18" i="55"/>
  <c r="E18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I75" i="54" s="1"/>
  <c r="H79" i="54"/>
  <c r="H75" i="54" s="1"/>
  <c r="G79" i="54"/>
  <c r="G75" i="54" s="1"/>
  <c r="F79" i="54"/>
  <c r="F75" i="54" s="1"/>
  <c r="E79" i="54"/>
  <c r="E75" i="54" s="1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J38" i="54" s="1"/>
  <c r="I39" i="54"/>
  <c r="I38" i="54" s="1"/>
  <c r="H39" i="54"/>
  <c r="G39" i="54"/>
  <c r="G38" i="54" s="1"/>
  <c r="F39" i="54"/>
  <c r="F38" i="54" s="1"/>
  <c r="E39" i="54"/>
  <c r="E38" i="54" s="1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J23" i="54" s="1"/>
  <c r="I26" i="54"/>
  <c r="I23" i="54" s="1"/>
  <c r="H26" i="54"/>
  <c r="H23" i="54" s="1"/>
  <c r="G26" i="54"/>
  <c r="G23" i="54" s="1"/>
  <c r="F26" i="54"/>
  <c r="E26" i="54"/>
  <c r="E23" i="54" s="1"/>
  <c r="A25" i="54"/>
  <c r="A24" i="54"/>
  <c r="A22" i="54"/>
  <c r="A21" i="54"/>
  <c r="A20" i="54"/>
  <c r="A19" i="54"/>
  <c r="J18" i="54"/>
  <c r="I18" i="54"/>
  <c r="H18" i="54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G38" i="56" l="1"/>
  <c r="H38" i="56"/>
  <c r="H37" i="56" s="1"/>
  <c r="I38" i="56"/>
  <c r="I37" i="56" s="1"/>
  <c r="H38" i="57"/>
  <c r="H37" i="57" s="1"/>
  <c r="J17" i="58"/>
  <c r="G37" i="58"/>
  <c r="J37" i="58"/>
  <c r="J37" i="55"/>
  <c r="H37" i="59"/>
  <c r="H17" i="56"/>
  <c r="J38" i="56"/>
  <c r="J37" i="56" s="1"/>
  <c r="I38" i="55"/>
  <c r="I37" i="55" s="1"/>
  <c r="F37" i="54"/>
  <c r="H17" i="54"/>
  <c r="J37" i="59"/>
  <c r="I37" i="59"/>
  <c r="I17" i="58"/>
  <c r="F37" i="58"/>
  <c r="F37" i="55"/>
  <c r="J37" i="54"/>
  <c r="A67" i="57"/>
  <c r="I17" i="56"/>
  <c r="J17" i="56"/>
  <c r="G37" i="56"/>
  <c r="A26" i="54"/>
  <c r="A46" i="56"/>
  <c r="E17" i="59"/>
  <c r="A46" i="59"/>
  <c r="A67" i="59"/>
  <c r="A61" i="59"/>
  <c r="G37" i="59"/>
  <c r="H17" i="58"/>
  <c r="H38" i="58"/>
  <c r="H37" i="58" s="1"/>
  <c r="I37" i="58"/>
  <c r="F38" i="57"/>
  <c r="F37" i="57" s="1"/>
  <c r="I17" i="57"/>
  <c r="H17" i="57"/>
  <c r="A58" i="57"/>
  <c r="A46" i="57"/>
  <c r="F17" i="57"/>
  <c r="F38" i="56"/>
  <c r="F37" i="56" s="1"/>
  <c r="A31" i="56"/>
  <c r="A26" i="56"/>
  <c r="F17" i="56"/>
  <c r="A46" i="55"/>
  <c r="A26" i="55"/>
  <c r="G37" i="55"/>
  <c r="H37" i="55"/>
  <c r="A31" i="54"/>
  <c r="G37" i="54"/>
  <c r="J17" i="54"/>
  <c r="I17" i="54"/>
  <c r="H38" i="54"/>
  <c r="H37" i="54" s="1"/>
  <c r="A39" i="54"/>
  <c r="F23" i="54"/>
  <c r="F17" i="54" s="1"/>
  <c r="I37" i="54"/>
  <c r="A18" i="59"/>
  <c r="A39" i="59"/>
  <c r="A26" i="59"/>
  <c r="J17" i="59"/>
  <c r="A75" i="59"/>
  <c r="A79" i="59"/>
  <c r="H17" i="59"/>
  <c r="I17" i="59"/>
  <c r="A58" i="59"/>
  <c r="A76" i="58"/>
  <c r="A58" i="58"/>
  <c r="F17" i="58"/>
  <c r="A31" i="58"/>
  <c r="A26" i="58"/>
  <c r="A39" i="58"/>
  <c r="A67" i="58"/>
  <c r="A61" i="58"/>
  <c r="A79" i="58"/>
  <c r="A18" i="57"/>
  <c r="A79" i="57"/>
  <c r="J17" i="57"/>
  <c r="I37" i="57"/>
  <c r="J37" i="57"/>
  <c r="A31" i="57"/>
  <c r="A39" i="57"/>
  <c r="A74" i="57"/>
  <c r="A26" i="57"/>
  <c r="G37" i="57"/>
  <c r="A79" i="56"/>
  <c r="A67" i="56"/>
  <c r="A61" i="56"/>
  <c r="A76" i="56"/>
  <c r="A58" i="56"/>
  <c r="A39" i="56"/>
  <c r="A31" i="55"/>
  <c r="A39" i="55"/>
  <c r="A67" i="55"/>
  <c r="A61" i="55"/>
  <c r="J17" i="55"/>
  <c r="H17" i="55"/>
  <c r="I17" i="55"/>
  <c r="A58" i="55"/>
  <c r="A18" i="54"/>
  <c r="A58" i="54"/>
  <c r="A67" i="54"/>
  <c r="A61" i="54"/>
  <c r="A79" i="54"/>
  <c r="G17" i="59"/>
  <c r="G17" i="58"/>
  <c r="A75" i="57"/>
  <c r="A61" i="57"/>
  <c r="A74" i="55"/>
  <c r="A18" i="55"/>
  <c r="A75" i="54"/>
  <c r="A74" i="54"/>
  <c r="G17" i="54"/>
  <c r="E37" i="59"/>
  <c r="A74" i="59"/>
  <c r="F23" i="59"/>
  <c r="F17" i="59" s="1"/>
  <c r="A76" i="59"/>
  <c r="F38" i="59"/>
  <c r="F37" i="59" s="1"/>
  <c r="A31" i="59"/>
  <c r="A74" i="58"/>
  <c r="A46" i="58"/>
  <c r="G75" i="58"/>
  <c r="A75" i="58" s="1"/>
  <c r="A18" i="58"/>
  <c r="E23" i="58"/>
  <c r="A23" i="58" s="1"/>
  <c r="E38" i="58"/>
  <c r="G17" i="57"/>
  <c r="E23" i="57"/>
  <c r="A76" i="57"/>
  <c r="E38" i="57"/>
  <c r="A75" i="56"/>
  <c r="G17" i="56"/>
  <c r="E23" i="56"/>
  <c r="F74" i="56"/>
  <c r="A74" i="56" s="1"/>
  <c r="A18" i="56"/>
  <c r="E38" i="56"/>
  <c r="A75" i="55"/>
  <c r="G17" i="55"/>
  <c r="A79" i="55"/>
  <c r="E23" i="55"/>
  <c r="A76" i="55"/>
  <c r="E38" i="55"/>
  <c r="F17" i="55"/>
  <c r="E17" i="54"/>
  <c r="E37" i="54"/>
  <c r="A46" i="54"/>
  <c r="A76" i="54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C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G28" i="47" s="1"/>
  <c r="E27" i="47"/>
  <c r="K27" i="47" s="1"/>
  <c r="E26" i="47"/>
  <c r="H26" i="47" s="1"/>
  <c r="E25" i="47"/>
  <c r="J25" i="47" s="1"/>
  <c r="E24" i="47"/>
  <c r="H24" i="47" s="1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F75" i="51"/>
  <c r="G74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A79" i="51" s="1"/>
  <c r="I79" i="51"/>
  <c r="I75" i="51" s="1"/>
  <c r="H79" i="51"/>
  <c r="H75" i="51" s="1"/>
  <c r="G79" i="51"/>
  <c r="G75" i="51" s="1"/>
  <c r="F79" i="51"/>
  <c r="E79" i="51"/>
  <c r="E75" i="51" s="1"/>
  <c r="A78" i="51"/>
  <c r="A77" i="51"/>
  <c r="J76" i="51"/>
  <c r="J74" i="51" s="1"/>
  <c r="I76" i="51"/>
  <c r="I74" i="51" s="1"/>
  <c r="H76" i="51"/>
  <c r="H74" i="51" s="1"/>
  <c r="G76" i="51"/>
  <c r="F76" i="51"/>
  <c r="F74" i="51" s="1"/>
  <c r="E76" i="51"/>
  <c r="A76" i="51" s="1"/>
  <c r="A71" i="51"/>
  <c r="A70" i="51"/>
  <c r="A69" i="51"/>
  <c r="A68" i="51"/>
  <c r="J67" i="51"/>
  <c r="I67" i="51"/>
  <c r="H67" i="51"/>
  <c r="G67" i="51"/>
  <c r="F67" i="51"/>
  <c r="E67" i="51"/>
  <c r="A67" i="51" s="1"/>
  <c r="A66" i="51"/>
  <c r="A65" i="51"/>
  <c r="A64" i="51"/>
  <c r="A63" i="51"/>
  <c r="A62" i="51"/>
  <c r="J61" i="51"/>
  <c r="J37" i="51" s="1"/>
  <c r="I61" i="51"/>
  <c r="H61" i="51"/>
  <c r="G61" i="51"/>
  <c r="F61" i="51"/>
  <c r="E61" i="51"/>
  <c r="A61" i="51"/>
  <c r="A60" i="51"/>
  <c r="A59" i="51"/>
  <c r="J58" i="51"/>
  <c r="I58" i="51"/>
  <c r="H58" i="51"/>
  <c r="A58" i="51" s="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I46" i="51"/>
  <c r="H46" i="51"/>
  <c r="G46" i="51"/>
  <c r="F46" i="51"/>
  <c r="F38" i="51" s="1"/>
  <c r="F37" i="51" s="1"/>
  <c r="E46" i="51"/>
  <c r="A46" i="51" s="1"/>
  <c r="A45" i="51"/>
  <c r="A44" i="51"/>
  <c r="A43" i="51"/>
  <c r="A42" i="51"/>
  <c r="A41" i="51"/>
  <c r="J38" i="51"/>
  <c r="I38" i="51"/>
  <c r="I37" i="51" s="1"/>
  <c r="H38" i="51"/>
  <c r="H37" i="51" s="1"/>
  <c r="A36" i="51"/>
  <c r="A35" i="51"/>
  <c r="A34" i="51"/>
  <c r="A33" i="51"/>
  <c r="A32" i="51"/>
  <c r="J31" i="51"/>
  <c r="I31" i="51"/>
  <c r="H31" i="51"/>
  <c r="G31" i="51"/>
  <c r="F31" i="51"/>
  <c r="A31" i="51" s="1"/>
  <c r="E31" i="51"/>
  <c r="A30" i="51"/>
  <c r="A28" i="51"/>
  <c r="A27" i="51"/>
  <c r="J26" i="51"/>
  <c r="J23" i="51" s="1"/>
  <c r="J17" i="51" s="1"/>
  <c r="J16" i="51" s="1"/>
  <c r="J14" i="51" s="1"/>
  <c r="I26" i="51"/>
  <c r="H26" i="51"/>
  <c r="H23" i="51" s="1"/>
  <c r="G26" i="51"/>
  <c r="F26" i="51"/>
  <c r="E26" i="51"/>
  <c r="A25" i="51"/>
  <c r="A24" i="51"/>
  <c r="I23" i="51"/>
  <c r="I17" i="51" s="1"/>
  <c r="I16" i="51" s="1"/>
  <c r="I14" i="51" s="1"/>
  <c r="F23" i="51"/>
  <c r="E23" i="51"/>
  <c r="A22" i="51"/>
  <c r="A21" i="51"/>
  <c r="A20" i="51"/>
  <c r="A19" i="51"/>
  <c r="J18" i="51"/>
  <c r="I18" i="51"/>
  <c r="H18" i="51"/>
  <c r="A18" i="51" s="1"/>
  <c r="G18" i="51"/>
  <c r="G17" i="51" s="1"/>
  <c r="F18" i="51"/>
  <c r="F17" i="51" s="1"/>
  <c r="E18" i="5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G75" i="45" s="1"/>
  <c r="F79" i="45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E74" i="45" s="1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I46" i="45"/>
  <c r="H46" i="45"/>
  <c r="G46" i="45"/>
  <c r="F46" i="45"/>
  <c r="E46" i="45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G23" i="45" s="1"/>
  <c r="F26" i="45"/>
  <c r="F23" i="45" s="1"/>
  <c r="E26" i="45"/>
  <c r="E23" i="45" s="1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E61" i="48" s="1"/>
  <c r="J81" i="43"/>
  <c r="I81" i="43"/>
  <c r="I60" i="48" s="1"/>
  <c r="H81" i="43"/>
  <c r="H60" i="48" s="1"/>
  <c r="G81" i="43"/>
  <c r="G60" i="48" s="1"/>
  <c r="F81" i="43"/>
  <c r="F60" i="48" s="1"/>
  <c r="E81" i="43"/>
  <c r="E60" i="48" s="1"/>
  <c r="J80" i="43"/>
  <c r="J59" i="48" s="1"/>
  <c r="I80" i="43"/>
  <c r="I59" i="48" s="1"/>
  <c r="H80" i="43"/>
  <c r="G80" i="43"/>
  <c r="G59" i="48" s="1"/>
  <c r="F80" i="43"/>
  <c r="E80" i="43"/>
  <c r="J78" i="43"/>
  <c r="J57" i="48" s="1"/>
  <c r="I78" i="43"/>
  <c r="I57" i="48" s="1"/>
  <c r="H78" i="43"/>
  <c r="H57" i="48" s="1"/>
  <c r="G78" i="43"/>
  <c r="G57" i="48" s="1"/>
  <c r="F78" i="43"/>
  <c r="F57" i="48" s="1"/>
  <c r="E78" i="43"/>
  <c r="E57" i="48" s="1"/>
  <c r="J77" i="43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G70" i="43"/>
  <c r="G49" i="48" s="1"/>
  <c r="F70" i="43"/>
  <c r="F49" i="48" s="1"/>
  <c r="E70" i="43"/>
  <c r="E49" i="48" s="1"/>
  <c r="J69" i="43"/>
  <c r="J48" i="48" s="1"/>
  <c r="I69" i="43"/>
  <c r="I48" i="48" s="1"/>
  <c r="H69" i="43"/>
  <c r="H48" i="48" s="1"/>
  <c r="G69" i="43"/>
  <c r="G48" i="48" s="1"/>
  <c r="F69" i="43"/>
  <c r="F48" i="48" s="1"/>
  <c r="E69" i="43"/>
  <c r="J68" i="43"/>
  <c r="J47" i="48" s="1"/>
  <c r="I68" i="43"/>
  <c r="I47" i="48" s="1"/>
  <c r="H68" i="43"/>
  <c r="H47" i="48" s="1"/>
  <c r="G68" i="43"/>
  <c r="G47" i="48" s="1"/>
  <c r="F68" i="43"/>
  <c r="F47" i="48" s="1"/>
  <c r="E68" i="43"/>
  <c r="E47" i="48" s="1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J38" i="48" s="1"/>
  <c r="I59" i="43"/>
  <c r="H59" i="43"/>
  <c r="G59" i="43"/>
  <c r="G38" i="48" s="1"/>
  <c r="F59" i="43"/>
  <c r="E59" i="43"/>
  <c r="E38" i="48" s="1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I32" i="48" s="1"/>
  <c r="H53" i="43"/>
  <c r="H32" i="48" s="1"/>
  <c r="G53" i="43"/>
  <c r="G32" i="48" s="1"/>
  <c r="F53" i="43"/>
  <c r="F32" i="48" s="1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I36" i="43"/>
  <c r="I45" i="48" s="1"/>
  <c r="H36" i="43"/>
  <c r="H45" i="48" s="1"/>
  <c r="G36" i="43"/>
  <c r="F36" i="43"/>
  <c r="F45" i="48" s="1"/>
  <c r="E36" i="43"/>
  <c r="J35" i="43"/>
  <c r="I35" i="43"/>
  <c r="H35" i="43"/>
  <c r="G35" i="43"/>
  <c r="F35" i="43"/>
  <c r="E35" i="43"/>
  <c r="J34" i="43"/>
  <c r="I34" i="43"/>
  <c r="H34" i="43"/>
  <c r="G34" i="43"/>
  <c r="F34" i="43"/>
  <c r="E34" i="43"/>
  <c r="E43" i="48" s="1"/>
  <c r="J33" i="43"/>
  <c r="I33" i="43"/>
  <c r="H33" i="43"/>
  <c r="G33" i="43"/>
  <c r="F33" i="43"/>
  <c r="E33" i="43"/>
  <c r="E42" i="48" s="1"/>
  <c r="J32" i="43"/>
  <c r="I32" i="43"/>
  <c r="H32" i="43"/>
  <c r="G32" i="43"/>
  <c r="F32" i="43"/>
  <c r="F41" i="48" s="1"/>
  <c r="E32" i="43"/>
  <c r="J30" i="43"/>
  <c r="I30" i="43"/>
  <c r="H30" i="43"/>
  <c r="G30" i="43"/>
  <c r="F30" i="43"/>
  <c r="F36" i="48" s="1"/>
  <c r="E30" i="43"/>
  <c r="E36" i="48" s="1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G12" i="43" s="1"/>
  <c r="J10" i="43"/>
  <c r="I10" i="43"/>
  <c r="I10" i="51" s="1"/>
  <c r="H10" i="43"/>
  <c r="H10" i="51" s="1"/>
  <c r="G10" i="43"/>
  <c r="F10" i="43"/>
  <c r="E17" i="51"/>
  <c r="G38" i="51"/>
  <c r="G37" i="51" s="1"/>
  <c r="G23" i="51"/>
  <c r="A39" i="51"/>
  <c r="A26" i="51"/>
  <c r="F75" i="45"/>
  <c r="H41" i="48" l="1"/>
  <c r="E41" i="48"/>
  <c r="J16" i="58"/>
  <c r="J14" i="58" s="1"/>
  <c r="K22" i="47" s="1"/>
  <c r="H16" i="57"/>
  <c r="H14" i="57" s="1"/>
  <c r="F39" i="47"/>
  <c r="F26" i="47"/>
  <c r="F38" i="47"/>
  <c r="H16" i="59"/>
  <c r="H14" i="59" s="1"/>
  <c r="I23" i="47" s="1"/>
  <c r="J16" i="55"/>
  <c r="J14" i="55" s="1"/>
  <c r="K19" i="47" s="1"/>
  <c r="E17" i="45"/>
  <c r="I16" i="59"/>
  <c r="I14" i="59" s="1"/>
  <c r="J23" i="47" s="1"/>
  <c r="G16" i="58"/>
  <c r="G14" i="58" s="1"/>
  <c r="H22" i="47" s="1"/>
  <c r="H16" i="56"/>
  <c r="H14" i="56" s="1"/>
  <c r="I20" i="47" s="1"/>
  <c r="F38" i="45"/>
  <c r="F37" i="45" s="1"/>
  <c r="J24" i="47"/>
  <c r="H39" i="47"/>
  <c r="J41" i="47"/>
  <c r="F46" i="47"/>
  <c r="F34" i="47"/>
  <c r="C36" i="47"/>
  <c r="D34" i="47"/>
  <c r="K41" i="47"/>
  <c r="D43" i="47"/>
  <c r="C30" i="47"/>
  <c r="D39" i="47"/>
  <c r="H16" i="54"/>
  <c r="H14" i="54" s="1"/>
  <c r="I18" i="47" s="1"/>
  <c r="H17" i="45"/>
  <c r="I38" i="45"/>
  <c r="H36" i="47"/>
  <c r="I24" i="47"/>
  <c r="E44" i="48"/>
  <c r="I16" i="56"/>
  <c r="I14" i="56" s="1"/>
  <c r="J20" i="47" s="1"/>
  <c r="E45" i="48"/>
  <c r="I16" i="57"/>
  <c r="I14" i="57" s="1"/>
  <c r="J21" i="47" s="1"/>
  <c r="J16" i="56"/>
  <c r="J14" i="56" s="1"/>
  <c r="K20" i="47" s="1"/>
  <c r="F16" i="54"/>
  <c r="F14" i="54" s="1"/>
  <c r="G18" i="47" s="1"/>
  <c r="I16" i="54"/>
  <c r="I14" i="54" s="1"/>
  <c r="J18" i="47" s="1"/>
  <c r="J38" i="45"/>
  <c r="J37" i="45" s="1"/>
  <c r="J31" i="47"/>
  <c r="C43" i="47"/>
  <c r="F31" i="47"/>
  <c r="D31" i="47"/>
  <c r="K31" i="47"/>
  <c r="H43" i="47"/>
  <c r="H31" i="47"/>
  <c r="I31" i="47"/>
  <c r="J43" i="47"/>
  <c r="C31" i="47"/>
  <c r="F43" i="47"/>
  <c r="G43" i="47"/>
  <c r="I43" i="47"/>
  <c r="F16" i="58"/>
  <c r="F14" i="58" s="1"/>
  <c r="G22" i="47" s="1"/>
  <c r="J43" i="48"/>
  <c r="I16" i="58"/>
  <c r="I14" i="58" s="1"/>
  <c r="J22" i="47" s="1"/>
  <c r="I16" i="55"/>
  <c r="I14" i="55" s="1"/>
  <c r="J19" i="47" s="1"/>
  <c r="F16" i="55"/>
  <c r="F14" i="55" s="1"/>
  <c r="G19" i="47" s="1"/>
  <c r="J16" i="54"/>
  <c r="J14" i="54" s="1"/>
  <c r="K18" i="47" s="1"/>
  <c r="A23" i="54"/>
  <c r="D28" i="47"/>
  <c r="G27" i="47"/>
  <c r="D29" i="47"/>
  <c r="F40" i="47"/>
  <c r="K29" i="47"/>
  <c r="D44" i="47"/>
  <c r="J28" i="47"/>
  <c r="E16" i="59"/>
  <c r="E14" i="59" s="1"/>
  <c r="F23" i="47" s="1"/>
  <c r="J16" i="59"/>
  <c r="J14" i="59" s="1"/>
  <c r="K23" i="47" s="1"/>
  <c r="F16" i="57"/>
  <c r="F14" i="57" s="1"/>
  <c r="G21" i="47" s="1"/>
  <c r="G16" i="57"/>
  <c r="G14" i="57" s="1"/>
  <c r="H21" i="47" s="1"/>
  <c r="A38" i="54"/>
  <c r="F19" i="48"/>
  <c r="I37" i="45"/>
  <c r="F36" i="47"/>
  <c r="D36" i="47"/>
  <c r="F24" i="47"/>
  <c r="G36" i="47"/>
  <c r="G42" i="47"/>
  <c r="G24" i="47"/>
  <c r="K36" i="47"/>
  <c r="J30" i="47"/>
  <c r="H42" i="47"/>
  <c r="K24" i="47"/>
  <c r="F42" i="47"/>
  <c r="I36" i="47"/>
  <c r="C24" i="47"/>
  <c r="K42" i="47"/>
  <c r="F30" i="47"/>
  <c r="G16" i="59"/>
  <c r="G14" i="59" s="1"/>
  <c r="H23" i="47" s="1"/>
  <c r="F16" i="56"/>
  <c r="F14" i="56" s="1"/>
  <c r="G20" i="47" s="1"/>
  <c r="G16" i="56"/>
  <c r="G14" i="56" s="1"/>
  <c r="H20" i="47" s="1"/>
  <c r="G16" i="55"/>
  <c r="G14" i="55" s="1"/>
  <c r="H19" i="47" s="1"/>
  <c r="J17" i="45"/>
  <c r="A18" i="45"/>
  <c r="A31" i="45"/>
  <c r="G46" i="47"/>
  <c r="J37" i="47"/>
  <c r="C34" i="47"/>
  <c r="G37" i="47"/>
  <c r="K34" i="47"/>
  <c r="G34" i="47"/>
  <c r="D37" i="47"/>
  <c r="J34" i="47"/>
  <c r="D46" i="47"/>
  <c r="H34" i="47"/>
  <c r="F37" i="47"/>
  <c r="D25" i="47"/>
  <c r="C25" i="47"/>
  <c r="C46" i="47"/>
  <c r="J46" i="47"/>
  <c r="I46" i="47"/>
  <c r="H46" i="47"/>
  <c r="C37" i="47"/>
  <c r="H16" i="58"/>
  <c r="H14" i="58" s="1"/>
  <c r="I22" i="47" s="1"/>
  <c r="H16" i="55"/>
  <c r="H14" i="55" s="1"/>
  <c r="I19" i="47" s="1"/>
  <c r="E46" i="43"/>
  <c r="H46" i="43"/>
  <c r="H26" i="43"/>
  <c r="H23" i="43" s="1"/>
  <c r="G16" i="54"/>
  <c r="G14" i="54" s="1"/>
  <c r="H18" i="47" s="1"/>
  <c r="H39" i="43"/>
  <c r="H19" i="48"/>
  <c r="F67" i="43"/>
  <c r="G46" i="43"/>
  <c r="A46" i="45"/>
  <c r="H38" i="45"/>
  <c r="H37" i="45" s="1"/>
  <c r="I17" i="45"/>
  <c r="F25" i="47"/>
  <c r="H37" i="47"/>
  <c r="J42" i="47"/>
  <c r="H30" i="47"/>
  <c r="I25" i="47"/>
  <c r="G25" i="47"/>
  <c r="K25" i="47"/>
  <c r="D42" i="47"/>
  <c r="C42" i="47"/>
  <c r="C27" i="47"/>
  <c r="D23" i="47"/>
  <c r="C23" i="47"/>
  <c r="I30" i="47"/>
  <c r="H25" i="47"/>
  <c r="G39" i="47"/>
  <c r="I27" i="47"/>
  <c r="I39" i="47"/>
  <c r="G30" i="47"/>
  <c r="I37" i="47"/>
  <c r="D30" i="47"/>
  <c r="A23" i="59"/>
  <c r="J27" i="48"/>
  <c r="J16" i="57"/>
  <c r="J14" i="57" s="1"/>
  <c r="K21" i="47" s="1"/>
  <c r="H31" i="48"/>
  <c r="I31" i="48"/>
  <c r="G19" i="48"/>
  <c r="G26" i="48"/>
  <c r="A58" i="45"/>
  <c r="E20" i="48"/>
  <c r="E24" i="48"/>
  <c r="F17" i="45"/>
  <c r="A39" i="45"/>
  <c r="A61" i="45"/>
  <c r="A67" i="45"/>
  <c r="G17" i="45"/>
  <c r="G12" i="47"/>
  <c r="F12" i="59"/>
  <c r="F12" i="56"/>
  <c r="F12" i="54"/>
  <c r="F12" i="58"/>
  <c r="F12" i="57"/>
  <c r="F12" i="55"/>
  <c r="F12" i="51"/>
  <c r="F10" i="48"/>
  <c r="F10" i="57"/>
  <c r="F10" i="55"/>
  <c r="F10" i="54"/>
  <c r="F10" i="58"/>
  <c r="F10" i="59"/>
  <c r="F10" i="56"/>
  <c r="F12" i="48"/>
  <c r="G10" i="51"/>
  <c r="G10" i="55"/>
  <c r="G10" i="58"/>
  <c r="G10" i="59"/>
  <c r="G10" i="56"/>
  <c r="G10" i="57"/>
  <c r="G10" i="54"/>
  <c r="I10" i="48"/>
  <c r="F12" i="45"/>
  <c r="I10" i="47"/>
  <c r="H10" i="58"/>
  <c r="H10" i="57"/>
  <c r="H10" i="59"/>
  <c r="H10" i="56"/>
  <c r="H10" i="55"/>
  <c r="H10" i="54"/>
  <c r="G12" i="51"/>
  <c r="G12" i="59"/>
  <c r="G12" i="56"/>
  <c r="G12" i="57"/>
  <c r="G12" i="55"/>
  <c r="G12" i="54"/>
  <c r="G12" i="58"/>
  <c r="J10" i="47"/>
  <c r="G12" i="48"/>
  <c r="J10" i="48"/>
  <c r="J10" i="54"/>
  <c r="J10" i="59"/>
  <c r="J10" i="56"/>
  <c r="J10" i="58"/>
  <c r="J10" i="57"/>
  <c r="J10" i="55"/>
  <c r="I10" i="45"/>
  <c r="I10" i="55"/>
  <c r="I10" i="59"/>
  <c r="I10" i="56"/>
  <c r="I10" i="57"/>
  <c r="I10" i="54"/>
  <c r="I10" i="58"/>
  <c r="G12" i="45"/>
  <c r="A23" i="45"/>
  <c r="D22" i="47"/>
  <c r="C22" i="47"/>
  <c r="F16" i="59"/>
  <c r="F14" i="59" s="1"/>
  <c r="G23" i="47" s="1"/>
  <c r="A38" i="59"/>
  <c r="J19" i="48"/>
  <c r="J31" i="48"/>
  <c r="D21" i="47"/>
  <c r="C21" i="47"/>
  <c r="I21" i="47"/>
  <c r="K32" i="47"/>
  <c r="G44" i="47"/>
  <c r="I28" i="47"/>
  <c r="H32" i="47"/>
  <c r="H27" i="47"/>
  <c r="C28" i="47"/>
  <c r="F28" i="47"/>
  <c r="D27" i="47"/>
  <c r="K28" i="47"/>
  <c r="D32" i="47"/>
  <c r="J32" i="47"/>
  <c r="H40" i="47"/>
  <c r="J27" i="47"/>
  <c r="H28" i="47"/>
  <c r="F27" i="47"/>
  <c r="F32" i="47"/>
  <c r="C32" i="47"/>
  <c r="K44" i="47"/>
  <c r="F44" i="47"/>
  <c r="D40" i="47"/>
  <c r="I44" i="47"/>
  <c r="G40" i="47"/>
  <c r="J40" i="47"/>
  <c r="K39" i="47"/>
  <c r="C44" i="47"/>
  <c r="C40" i="47"/>
  <c r="H44" i="47"/>
  <c r="G32" i="47"/>
  <c r="I40" i="47"/>
  <c r="C39" i="47"/>
  <c r="G31" i="48"/>
  <c r="E37" i="58"/>
  <c r="A38" i="58"/>
  <c r="H36" i="48"/>
  <c r="I46" i="43"/>
  <c r="F58" i="43"/>
  <c r="I18" i="43"/>
  <c r="F20" i="48"/>
  <c r="H24" i="48"/>
  <c r="E17" i="58"/>
  <c r="D20" i="47"/>
  <c r="C20" i="47"/>
  <c r="G45" i="48"/>
  <c r="I20" i="48"/>
  <c r="I22" i="48"/>
  <c r="I24" i="48"/>
  <c r="I27" i="48"/>
  <c r="A29" i="43"/>
  <c r="G37" i="48"/>
  <c r="G61" i="43"/>
  <c r="I79" i="43"/>
  <c r="I75" i="43" s="1"/>
  <c r="E26" i="48"/>
  <c r="I58" i="43"/>
  <c r="G26" i="43"/>
  <c r="G23" i="43" s="1"/>
  <c r="E37" i="57"/>
  <c r="A38" i="57"/>
  <c r="J58" i="43"/>
  <c r="A43" i="43"/>
  <c r="G24" i="48"/>
  <c r="E31" i="48"/>
  <c r="A65" i="43"/>
  <c r="J67" i="43"/>
  <c r="I21" i="48"/>
  <c r="I23" i="48"/>
  <c r="I26" i="48"/>
  <c r="H42" i="48"/>
  <c r="F44" i="48"/>
  <c r="J79" i="43"/>
  <c r="J75" i="43" s="1"/>
  <c r="A40" i="43"/>
  <c r="E17" i="57"/>
  <c r="A23" i="57"/>
  <c r="H67" i="43"/>
  <c r="K26" i="47"/>
  <c r="J35" i="47"/>
  <c r="K35" i="47"/>
  <c r="G35" i="47"/>
  <c r="H35" i="47"/>
  <c r="D33" i="47"/>
  <c r="C26" i="47"/>
  <c r="C35" i="47"/>
  <c r="I35" i="47"/>
  <c r="D24" i="47"/>
  <c r="G26" i="47"/>
  <c r="F35" i="47"/>
  <c r="D19" i="47"/>
  <c r="C19" i="47"/>
  <c r="C17" i="47"/>
  <c r="C45" i="47"/>
  <c r="I19" i="48"/>
  <c r="E76" i="43"/>
  <c r="E74" i="43" s="1"/>
  <c r="J18" i="43"/>
  <c r="F31" i="43"/>
  <c r="I44" i="48"/>
  <c r="H79" i="43"/>
  <c r="H75" i="43" s="1"/>
  <c r="G36" i="48"/>
  <c r="F38" i="48"/>
  <c r="F37" i="48" s="1"/>
  <c r="J37" i="48"/>
  <c r="E67" i="43"/>
  <c r="G39" i="43"/>
  <c r="A82" i="43"/>
  <c r="I38" i="48"/>
  <c r="I37" i="48" s="1"/>
  <c r="G18" i="43"/>
  <c r="G22" i="48"/>
  <c r="J26" i="43"/>
  <c r="J23" i="43" s="1"/>
  <c r="E37" i="56"/>
  <c r="A38" i="56"/>
  <c r="I26" i="43"/>
  <c r="I23" i="43" s="1"/>
  <c r="A49" i="43"/>
  <c r="H58" i="43"/>
  <c r="J20" i="48"/>
  <c r="J22" i="48"/>
  <c r="G27" i="48"/>
  <c r="E23" i="48"/>
  <c r="F31" i="48"/>
  <c r="A57" i="43"/>
  <c r="E17" i="56"/>
  <c r="A23" i="56"/>
  <c r="J24" i="48"/>
  <c r="G31" i="43"/>
  <c r="A34" i="43"/>
  <c r="I58" i="48"/>
  <c r="I54" i="48" s="1"/>
  <c r="F79" i="43"/>
  <c r="F75" i="43" s="1"/>
  <c r="D18" i="47"/>
  <c r="C18" i="47"/>
  <c r="G41" i="47"/>
  <c r="J38" i="47"/>
  <c r="G33" i="47"/>
  <c r="J33" i="47"/>
  <c r="G38" i="47"/>
  <c r="F41" i="47"/>
  <c r="J26" i="47"/>
  <c r="D38" i="47"/>
  <c r="F45" i="47"/>
  <c r="F33" i="47"/>
  <c r="J29" i="47"/>
  <c r="K38" i="47"/>
  <c r="H41" i="47"/>
  <c r="F29" i="47"/>
  <c r="G29" i="47"/>
  <c r="I45" i="47"/>
  <c r="H29" i="47"/>
  <c r="D26" i="47"/>
  <c r="K45" i="47"/>
  <c r="I26" i="47"/>
  <c r="H33" i="47"/>
  <c r="I33" i="47"/>
  <c r="D45" i="47"/>
  <c r="I29" i="47"/>
  <c r="D41" i="47"/>
  <c r="H38" i="47"/>
  <c r="H45" i="47"/>
  <c r="G45" i="47"/>
  <c r="C33" i="47"/>
  <c r="I41" i="47"/>
  <c r="I38" i="47"/>
  <c r="H21" i="48"/>
  <c r="A42" i="43"/>
  <c r="A53" i="43"/>
  <c r="A52" i="43"/>
  <c r="J21" i="48"/>
  <c r="J23" i="48"/>
  <c r="I41" i="48"/>
  <c r="I43" i="48"/>
  <c r="E61" i="43"/>
  <c r="E48" i="48"/>
  <c r="A48" i="48" s="1"/>
  <c r="H49" i="48"/>
  <c r="H46" i="48" s="1"/>
  <c r="F61" i="43"/>
  <c r="H76" i="43"/>
  <c r="H74" i="43" s="1"/>
  <c r="I67" i="43"/>
  <c r="G43" i="48"/>
  <c r="E26" i="43"/>
  <c r="E23" i="43" s="1"/>
  <c r="F24" i="48"/>
  <c r="F46" i="43"/>
  <c r="J76" i="43"/>
  <c r="J74" i="43" s="1"/>
  <c r="F39" i="43"/>
  <c r="E37" i="55"/>
  <c r="A38" i="55"/>
  <c r="A36" i="43"/>
  <c r="J60" i="48"/>
  <c r="J58" i="48" s="1"/>
  <c r="J54" i="48" s="1"/>
  <c r="J42" i="48"/>
  <c r="A78" i="43"/>
  <c r="E17" i="55"/>
  <c r="A23" i="55"/>
  <c r="G41" i="48"/>
  <c r="F21" i="48"/>
  <c r="F23" i="48"/>
  <c r="J44" i="48"/>
  <c r="F26" i="48"/>
  <c r="F43" i="48"/>
  <c r="H38" i="48"/>
  <c r="H37" i="48" s="1"/>
  <c r="I46" i="48"/>
  <c r="F59" i="48"/>
  <c r="F58" i="48" s="1"/>
  <c r="A56" i="43"/>
  <c r="E58" i="43"/>
  <c r="A22" i="43"/>
  <c r="G20" i="48"/>
  <c r="F18" i="43"/>
  <c r="H31" i="43"/>
  <c r="A48" i="43"/>
  <c r="I61" i="43"/>
  <c r="F76" i="43"/>
  <c r="F74" i="43" s="1"/>
  <c r="A80" i="43"/>
  <c r="J61" i="43"/>
  <c r="J39" i="43"/>
  <c r="A25" i="43"/>
  <c r="E18" i="43"/>
  <c r="A20" i="43"/>
  <c r="H22" i="48"/>
  <c r="J41" i="48"/>
  <c r="H55" i="48"/>
  <c r="H53" i="48" s="1"/>
  <c r="G79" i="43"/>
  <c r="G75" i="43" s="1"/>
  <c r="A63" i="43"/>
  <c r="I55" i="48"/>
  <c r="I53" i="48" s="1"/>
  <c r="A83" i="43"/>
  <c r="H23" i="48"/>
  <c r="A61" i="48"/>
  <c r="F27" i="48"/>
  <c r="G42" i="48"/>
  <c r="A59" i="43"/>
  <c r="G46" i="48"/>
  <c r="A30" i="43"/>
  <c r="J45" i="48"/>
  <c r="I76" i="43"/>
  <c r="I74" i="43" s="1"/>
  <c r="E22" i="48"/>
  <c r="H18" i="43"/>
  <c r="G21" i="48"/>
  <c r="J36" i="48"/>
  <c r="I42" i="48"/>
  <c r="G44" i="48"/>
  <c r="E39" i="43"/>
  <c r="G55" i="48"/>
  <c r="G53" i="48" s="1"/>
  <c r="E31" i="43"/>
  <c r="A35" i="43"/>
  <c r="J26" i="48"/>
  <c r="A66" i="43"/>
  <c r="A45" i="43"/>
  <c r="G58" i="48"/>
  <c r="G54" i="48" s="1"/>
  <c r="I39" i="43"/>
  <c r="A32" i="48"/>
  <c r="H43" i="48"/>
  <c r="E16" i="54"/>
  <c r="E14" i="54" s="1"/>
  <c r="F18" i="47" s="1"/>
  <c r="A34" i="48"/>
  <c r="E55" i="48"/>
  <c r="A57" i="48"/>
  <c r="A23" i="51"/>
  <c r="H17" i="51"/>
  <c r="H16" i="51" s="1"/>
  <c r="H14" i="51" s="1"/>
  <c r="A47" i="48"/>
  <c r="F46" i="48"/>
  <c r="A28" i="48"/>
  <c r="A30" i="48"/>
  <c r="A33" i="48"/>
  <c r="J46" i="48"/>
  <c r="A35" i="48"/>
  <c r="A29" i="48"/>
  <c r="F16" i="51"/>
  <c r="F14" i="51" s="1"/>
  <c r="A74" i="45"/>
  <c r="A39" i="48"/>
  <c r="E37" i="48"/>
  <c r="A75" i="45"/>
  <c r="G16" i="51"/>
  <c r="G14" i="51" s="1"/>
  <c r="A50" i="48"/>
  <c r="F62" i="48"/>
  <c r="A62" i="48" s="1"/>
  <c r="A27" i="43"/>
  <c r="E79" i="43"/>
  <c r="A71" i="43"/>
  <c r="H10" i="48"/>
  <c r="H27" i="48"/>
  <c r="A68" i="43"/>
  <c r="E38" i="45"/>
  <c r="E74" i="51"/>
  <c r="A74" i="51" s="1"/>
  <c r="J75" i="51"/>
  <c r="A75" i="51" s="1"/>
  <c r="A41" i="43"/>
  <c r="A51" i="43"/>
  <c r="A60" i="43"/>
  <c r="H12" i="47"/>
  <c r="J10" i="51"/>
  <c r="A21" i="43"/>
  <c r="A69" i="43"/>
  <c r="H44" i="48"/>
  <c r="H61" i="43"/>
  <c r="G67" i="43"/>
  <c r="A55" i="43"/>
  <c r="H26" i="48"/>
  <c r="A54" i="43"/>
  <c r="H10" i="47"/>
  <c r="G10" i="48"/>
  <c r="H12" i="43"/>
  <c r="G76" i="43"/>
  <c r="G74" i="43" s="1"/>
  <c r="A33" i="43"/>
  <c r="A64" i="43"/>
  <c r="E21" i="48"/>
  <c r="G38" i="45"/>
  <c r="G37" i="45" s="1"/>
  <c r="G16" i="45" s="1"/>
  <c r="G14" i="45" s="1"/>
  <c r="H17" i="47" s="1"/>
  <c r="K10" i="47"/>
  <c r="F22" i="48"/>
  <c r="G23" i="48"/>
  <c r="I36" i="48"/>
  <c r="J46" i="43"/>
  <c r="H59" i="48"/>
  <c r="H58" i="48" s="1"/>
  <c r="H54" i="48" s="1"/>
  <c r="F55" i="48"/>
  <c r="F53" i="48" s="1"/>
  <c r="F42" i="48"/>
  <c r="J31" i="43"/>
  <c r="H20" i="48"/>
  <c r="G58" i="43"/>
  <c r="A19" i="43"/>
  <c r="A26" i="45"/>
  <c r="A77" i="43"/>
  <c r="A28" i="43"/>
  <c r="A81" i="43"/>
  <c r="J56" i="48"/>
  <c r="J55" i="48" s="1"/>
  <c r="J53" i="48" s="1"/>
  <c r="E59" i="48"/>
  <c r="F26" i="43"/>
  <c r="F23" i="43" s="1"/>
  <c r="J10" i="45"/>
  <c r="A70" i="43"/>
  <c r="A32" i="43"/>
  <c r="A50" i="43"/>
  <c r="E19" i="48"/>
  <c r="A76" i="45"/>
  <c r="A62" i="43"/>
  <c r="I31" i="43"/>
  <c r="E38" i="51"/>
  <c r="G10" i="45"/>
  <c r="A47" i="43"/>
  <c r="A79" i="45"/>
  <c r="A44" i="43"/>
  <c r="E27" i="48"/>
  <c r="A24" i="43"/>
  <c r="H10" i="45"/>
  <c r="F10" i="51"/>
  <c r="F10" i="45"/>
  <c r="G10" i="47"/>
  <c r="F16" i="45" l="1"/>
  <c r="F14" i="45" s="1"/>
  <c r="G17" i="47" s="1"/>
  <c r="G16" i="47" s="1"/>
  <c r="I16" i="45"/>
  <c r="I14" i="45" s="1"/>
  <c r="J17" i="47" s="1"/>
  <c r="H16" i="45"/>
  <c r="H14" i="45" s="1"/>
  <c r="I17" i="47" s="1"/>
  <c r="I16" i="47" s="1"/>
  <c r="E40" i="48"/>
  <c r="A24" i="47"/>
  <c r="J16" i="45"/>
  <c r="J14" i="45" s="1"/>
  <c r="K17" i="47" s="1"/>
  <c r="K16" i="47" s="1"/>
  <c r="A43" i="47"/>
  <c r="A31" i="47"/>
  <c r="A36" i="47"/>
  <c r="A30" i="47"/>
  <c r="A39" i="47"/>
  <c r="G25" i="48"/>
  <c r="A46" i="47"/>
  <c r="A42" i="47"/>
  <c r="A37" i="47"/>
  <c r="A34" i="47"/>
  <c r="J25" i="48"/>
  <c r="A25" i="47"/>
  <c r="J38" i="43"/>
  <c r="J37" i="43" s="1"/>
  <c r="E16" i="56"/>
  <c r="E14" i="56" s="1"/>
  <c r="F20" i="47" s="1"/>
  <c r="A20" i="47" s="1"/>
  <c r="E38" i="43"/>
  <c r="E37" i="43" s="1"/>
  <c r="H38" i="43"/>
  <c r="H37" i="43" s="1"/>
  <c r="I38" i="43"/>
  <c r="I37" i="43" s="1"/>
  <c r="A27" i="47"/>
  <c r="A28" i="47"/>
  <c r="H12" i="59"/>
  <c r="H12" i="56"/>
  <c r="H12" i="57"/>
  <c r="H12" i="55"/>
  <c r="H12" i="54"/>
  <c r="H12" i="58"/>
  <c r="A40" i="47"/>
  <c r="A44" i="47"/>
  <c r="A32" i="47"/>
  <c r="A20" i="48"/>
  <c r="F38" i="43"/>
  <c r="F37" i="43" s="1"/>
  <c r="F17" i="43"/>
  <c r="J16" i="47"/>
  <c r="J40" i="48"/>
  <c r="A31" i="48"/>
  <c r="E16" i="58"/>
  <c r="E14" i="58" s="1"/>
  <c r="F22" i="47" s="1"/>
  <c r="A22" i="47" s="1"/>
  <c r="I18" i="48"/>
  <c r="F25" i="48"/>
  <c r="G17" i="43"/>
  <c r="J17" i="43"/>
  <c r="I25" i="48"/>
  <c r="A23" i="47"/>
  <c r="A35" i="47"/>
  <c r="A29" i="47"/>
  <c r="A26" i="47"/>
  <c r="G40" i="48"/>
  <c r="F40" i="48"/>
  <c r="I40" i="48"/>
  <c r="A49" i="48"/>
  <c r="A24" i="48"/>
  <c r="J18" i="48"/>
  <c r="A23" i="48"/>
  <c r="A39" i="43"/>
  <c r="A60" i="48"/>
  <c r="E16" i="57"/>
  <c r="E14" i="57" s="1"/>
  <c r="F21" i="47" s="1"/>
  <c r="A21" i="47" s="1"/>
  <c r="E17" i="43"/>
  <c r="A45" i="48"/>
  <c r="A38" i="47"/>
  <c r="A33" i="47"/>
  <c r="A41" i="47"/>
  <c r="A45" i="47"/>
  <c r="A43" i="48"/>
  <c r="G38" i="43"/>
  <c r="I17" i="43"/>
  <c r="A58" i="43"/>
  <c r="A67" i="43"/>
  <c r="A21" i="48"/>
  <c r="H16" i="47"/>
  <c r="A18" i="47"/>
  <c r="E46" i="48"/>
  <c r="A46" i="48" s="1"/>
  <c r="A18" i="43"/>
  <c r="A38" i="48"/>
  <c r="A37" i="48"/>
  <c r="H40" i="48"/>
  <c r="A41" i="48"/>
  <c r="A61" i="43"/>
  <c r="A44" i="48"/>
  <c r="E16" i="55"/>
  <c r="E14" i="55" s="1"/>
  <c r="F19" i="47" s="1"/>
  <c r="A19" i="47" s="1"/>
  <c r="G18" i="48"/>
  <c r="A31" i="43"/>
  <c r="H17" i="43"/>
  <c r="A36" i="48"/>
  <c r="A56" i="48"/>
  <c r="A22" i="48"/>
  <c r="H25" i="48"/>
  <c r="A27" i="48"/>
  <c r="H18" i="48"/>
  <c r="A74" i="43"/>
  <c r="I12" i="47"/>
  <c r="I12" i="43"/>
  <c r="H12" i="45"/>
  <c r="H12" i="51"/>
  <c r="H12" i="48"/>
  <c r="A79" i="43"/>
  <c r="E75" i="43"/>
  <c r="A75" i="43" s="1"/>
  <c r="A46" i="43"/>
  <c r="A26" i="43"/>
  <c r="A42" i="48"/>
  <c r="A76" i="43"/>
  <c r="E18" i="48"/>
  <c r="A19" i="48"/>
  <c r="F54" i="48"/>
  <c r="A38" i="45"/>
  <c r="E37" i="45"/>
  <c r="E16" i="45" s="1"/>
  <c r="E14" i="45" s="1"/>
  <c r="F17" i="47" s="1"/>
  <c r="A26" i="48"/>
  <c r="A55" i="48"/>
  <c r="E53" i="48"/>
  <c r="A53" i="48" s="1"/>
  <c r="A38" i="51"/>
  <c r="E37" i="51"/>
  <c r="E16" i="51" s="1"/>
  <c r="E14" i="51" s="1"/>
  <c r="F18" i="48"/>
  <c r="A23" i="43"/>
  <c r="A59" i="48"/>
  <c r="E58" i="48"/>
  <c r="E25" i="48"/>
  <c r="G17" i="48" l="1"/>
  <c r="G16" i="48" s="1"/>
  <c r="G14" i="48" s="1"/>
  <c r="J17" i="48"/>
  <c r="J16" i="48" s="1"/>
  <c r="J14" i="48" s="1"/>
  <c r="A25" i="48"/>
  <c r="F17" i="48"/>
  <c r="F16" i="48" s="1"/>
  <c r="F14" i="48" s="1"/>
  <c r="F16" i="43"/>
  <c r="F14" i="43" s="1"/>
  <c r="G14" i="47" s="1"/>
  <c r="G15" i="47" s="1"/>
  <c r="I12" i="59"/>
  <c r="I12" i="56"/>
  <c r="I12" i="57"/>
  <c r="I12" i="55"/>
  <c r="I12" i="54"/>
  <c r="I12" i="58"/>
  <c r="I17" i="48"/>
  <c r="I16" i="48" s="1"/>
  <c r="I14" i="48" s="1"/>
  <c r="J16" i="43"/>
  <c r="J14" i="43" s="1"/>
  <c r="E16" i="43"/>
  <c r="E14" i="43" s="1"/>
  <c r="F14" i="47" s="1"/>
  <c r="A38" i="43"/>
  <c r="A40" i="48"/>
  <c r="H17" i="48"/>
  <c r="H16" i="48" s="1"/>
  <c r="H14" i="48" s="1"/>
  <c r="G37" i="43"/>
  <c r="G16" i="43" s="1"/>
  <c r="G14" i="43" s="1"/>
  <c r="H14" i="47" s="1"/>
  <c r="H15" i="47" s="1"/>
  <c r="I16" i="43"/>
  <c r="I14" i="43" s="1"/>
  <c r="J14" i="47" s="1"/>
  <c r="J15" i="47" s="1"/>
  <c r="H16" i="43"/>
  <c r="H14" i="43" s="1"/>
  <c r="I12" i="48"/>
  <c r="I12" i="45"/>
  <c r="I12" i="51"/>
  <c r="J12" i="43"/>
  <c r="J12" i="47"/>
  <c r="A17" i="47"/>
  <c r="F16" i="47"/>
  <c r="E17" i="48"/>
  <c r="A18" i="48"/>
  <c r="E54" i="48"/>
  <c r="A54" i="48" s="1"/>
  <c r="A58" i="48"/>
  <c r="J13" i="48" l="1"/>
  <c r="J12" i="56"/>
  <c r="J12" i="57"/>
  <c r="J12" i="55"/>
  <c r="J12" i="54"/>
  <c r="J12" i="58"/>
  <c r="J12" i="59"/>
  <c r="K14" i="47"/>
  <c r="K15" i="47" s="1"/>
  <c r="F13" i="48"/>
  <c r="G13" i="48"/>
  <c r="I13" i="48"/>
  <c r="H13" i="48"/>
  <c r="I14" i="47"/>
  <c r="I15" i="47" s="1"/>
  <c r="F15" i="47"/>
  <c r="J12" i="45"/>
  <c r="J12" i="48"/>
  <c r="J12" i="51"/>
  <c r="K12" i="47"/>
  <c r="A17" i="48"/>
  <c r="E16" i="48"/>
  <c r="E14" i="48" l="1"/>
  <c r="E13" i="48" s="1"/>
  <c r="A16" i="48"/>
</calcChain>
</file>

<file path=xl/sharedStrings.xml><?xml version="1.0" encoding="utf-8"?>
<sst xmlns="http://schemas.openxmlformats.org/spreadsheetml/2006/main" count="1921" uniqueCount="826">
  <si>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</si>
  <si>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</si>
  <si>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</si>
  <si>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</si>
  <si>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</si>
  <si>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</si>
  <si>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</si>
  <si>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</si>
  <si>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</si>
  <si>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</si>
  <si>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</si>
  <si>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</si>
  <si>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</si>
  <si>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</si>
  <si>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</si>
  <si>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</si>
  <si>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</si>
  <si>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</si>
  <si>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</si>
  <si>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</si>
  <si>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</si>
  <si>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</si>
  <si>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</si>
  <si>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</si>
  <si>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</si>
  <si>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</si>
  <si>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</si>
  <si>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</si>
  <si>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</si>
  <si>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</si>
  <si>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</si>
  <si>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</si>
  <si>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</si>
  <si>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</si>
  <si>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</si>
  <si>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</si>
  <si>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</si>
  <si>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</si>
  <si>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</si>
  <si>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</si>
  <si>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</si>
  <si>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</si>
  <si>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</si>
  <si>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</si>
  <si>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</si>
  <si>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</si>
  <si>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</si>
  <si>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</si>
  <si>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</si>
  <si>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</si>
  <si>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</si>
  <si>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</si>
  <si>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</si>
  <si>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</si>
  <si>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</si>
  <si>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</si>
  <si>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</si>
  <si>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</si>
  <si>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</si>
  <si>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</si>
  <si>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</si>
  <si>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</si>
  <si>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</si>
  <si>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</si>
  <si>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</si>
  <si>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</si>
  <si>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</si>
  <si>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</si>
  <si>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</si>
  <si>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</si>
  <si>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</si>
  <si>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</si>
  <si>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</si>
  <si>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</si>
  <si>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</si>
  <si>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</si>
  <si>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</si>
  <si>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</si>
  <si>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</si>
  <si>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</si>
  <si>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</si>
  <si>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</si>
  <si>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</si>
  <si>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</si>
  <si>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</si>
  <si>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</si>
  <si>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</si>
  <si>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</si>
  <si>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</si>
  <si>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</si>
  <si>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</si>
  <si>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</si>
  <si>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</si>
  <si>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</si>
  <si>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</si>
  <si>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</si>
  <si>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</si>
  <si>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</si>
  <si>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</si>
  <si>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</si>
  <si>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</si>
  <si>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</si>
  <si>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</si>
  <si>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</si>
  <si>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</si>
  <si>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</si>
  <si>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</si>
  <si>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</si>
  <si>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</si>
  <si>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</si>
  <si>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</si>
  <si>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</si>
  <si>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</si>
  <si>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</si>
  <si>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</si>
  <si>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</si>
  <si>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</si>
  <si>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</si>
  <si>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</si>
  <si>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</si>
  <si>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</si>
  <si>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</si>
  <si>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</si>
  <si>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</si>
  <si>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</si>
  <si>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</si>
  <si>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</si>
  <si>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</si>
  <si>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</si>
  <si>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</si>
  <si>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</si>
  <si>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</si>
  <si>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</si>
  <si>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</si>
  <si>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</si>
  <si>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</si>
  <si>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</si>
  <si>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</si>
  <si>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</si>
  <si>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</si>
  <si>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</si>
  <si>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</si>
  <si>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</si>
  <si>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</si>
  <si>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</si>
  <si>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</si>
  <si>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</si>
  <si>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</si>
  <si>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</si>
  <si>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</si>
  <si>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</si>
  <si>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</si>
  <si>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</si>
  <si>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</si>
  <si>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</si>
  <si>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</si>
  <si>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</si>
  <si>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</si>
  <si>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</si>
  <si>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</si>
  <si>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</si>
  <si>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</si>
  <si>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</si>
  <si>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</si>
  <si>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</si>
  <si>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</si>
  <si>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</si>
  <si>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</si>
  <si>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</si>
  <si>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</si>
  <si>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</si>
  <si>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</si>
  <si>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</si>
  <si>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</si>
  <si>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</si>
  <si>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</si>
  <si>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</si>
  <si>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</si>
  <si>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</si>
  <si>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</si>
  <si>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</si>
  <si>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</si>
  <si>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</si>
  <si>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</si>
  <si>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</si>
  <si>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</si>
  <si>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</si>
  <si>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</si>
  <si>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</si>
  <si>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</si>
  <si>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</si>
  <si>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</si>
  <si>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</si>
  <si>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</si>
  <si>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</si>
  <si>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</si>
  <si>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</si>
  <si>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</si>
  <si>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</si>
  <si>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</si>
  <si>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</si>
  <si>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</si>
  <si>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</si>
  <si>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</si>
  <si>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</si>
  <si>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</si>
  <si>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</si>
  <si>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</si>
  <si>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</si>
  <si>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</si>
  <si>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</si>
  <si>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</si>
  <si>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</si>
  <si>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</si>
  <si>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</si>
  <si>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</si>
  <si>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</si>
  <si>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</si>
  <si>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</si>
  <si>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</si>
  <si>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</si>
  <si>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</si>
  <si>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</si>
  <si>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</si>
  <si>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</si>
  <si>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</si>
  <si>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</si>
  <si>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</si>
  <si>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</si>
  <si>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</si>
  <si>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</si>
  <si>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</si>
  <si>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</si>
  <si>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</si>
  <si>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</si>
  <si>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</si>
  <si>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</si>
  <si>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</si>
  <si>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</si>
  <si>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</si>
  <si>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</si>
  <si>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</si>
  <si>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</si>
  <si>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</si>
  <si>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</si>
  <si>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</si>
  <si>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</si>
  <si>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</si>
  <si>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</si>
  <si>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</si>
  <si>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</si>
  <si>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</si>
  <si>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</si>
  <si>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</si>
  <si>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</si>
  <si>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</si>
  <si>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</si>
  <si>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</si>
  <si>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</si>
  <si>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</si>
  <si>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</si>
  <si>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</si>
  <si>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</si>
  <si>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</si>
  <si>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</si>
  <si>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</si>
  <si>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</si>
  <si>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</si>
  <si>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</si>
  <si>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</si>
  <si>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</si>
  <si>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</si>
  <si>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</si>
  <si>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</si>
  <si>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</si>
  <si>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</si>
  <si>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</si>
  <si>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</si>
  <si>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</si>
  <si>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</si>
  <si>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</si>
  <si>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</si>
  <si>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</si>
  <si>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</si>
  <si>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</si>
  <si>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</si>
  <si>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</si>
  <si>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</si>
  <si>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</si>
  <si>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</si>
  <si>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</si>
  <si>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</si>
  <si>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</si>
  <si>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</si>
  <si>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</si>
  <si>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</si>
  <si>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</si>
  <si>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</si>
  <si>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</si>
  <si>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</si>
  <si>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</si>
  <si>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</si>
  <si>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</si>
  <si>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</si>
  <si>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</si>
  <si>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</si>
  <si>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</si>
  <si>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</si>
  <si>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</si>
  <si>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</si>
  <si>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</si>
  <si>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</si>
  <si>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</si>
  <si>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</si>
  <si>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</si>
  <si>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</si>
  <si>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</si>
  <si>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</si>
  <si>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</si>
  <si>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</si>
  <si>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</si>
  <si>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</si>
  <si>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</si>
  <si>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</si>
  <si>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</si>
  <si>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</si>
  <si>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</si>
  <si>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</si>
  <si>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</si>
  <si>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</si>
  <si>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</si>
  <si>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</si>
  <si>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</si>
  <si>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</si>
  <si>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</si>
  <si>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</si>
  <si>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</si>
  <si>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</si>
  <si>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</si>
  <si>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</si>
  <si>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</si>
  <si>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</si>
  <si>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</si>
  <si>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</si>
  <si>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</si>
  <si>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</si>
  <si>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</si>
  <si>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</si>
  <si>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</si>
  <si>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</si>
  <si>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</si>
  <si>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</si>
  <si>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</si>
  <si>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</si>
  <si>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</si>
  <si>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</si>
  <si>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</si>
  <si>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</si>
  <si>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</si>
  <si>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</si>
  <si>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</si>
  <si>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</si>
  <si>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</si>
  <si>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</si>
  <si>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</si>
  <si>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</si>
  <si>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</si>
  <si>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</si>
  <si>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</si>
  <si>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</si>
  <si>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</si>
  <si>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</si>
  <si>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</si>
  <si>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</si>
  <si>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</si>
  <si>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</si>
  <si>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</si>
  <si>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</si>
  <si>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</si>
  <si>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</si>
  <si>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</si>
  <si>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</si>
  <si>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</si>
  <si>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</si>
  <si>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</si>
  <si>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</si>
  <si>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</si>
  <si>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</si>
  <si>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</si>
  <si>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</si>
  <si>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</si>
  <si>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</si>
  <si>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</si>
  <si>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</si>
  <si>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</si>
  <si>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</si>
  <si>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</si>
  <si>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</si>
  <si>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</si>
  <si>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</si>
  <si>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</si>
  <si>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</si>
  <si>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</si>
  <si>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</si>
  <si>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</si>
  <si>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</si>
  <si>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</si>
  <si>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</si>
  <si>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</si>
  <si>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</si>
  <si>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</si>
  <si>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</si>
  <si>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</si>
  <si>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</si>
  <si>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</si>
  <si>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</si>
  <si>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</si>
  <si>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</si>
  <si>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</si>
  <si>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</si>
  <si>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</si>
  <si>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</si>
  <si>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</si>
  <si>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</si>
  <si>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</si>
  <si>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</si>
  <si>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</si>
  <si>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</si>
  <si>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</si>
  <si>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</si>
  <si>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</si>
  <si>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</si>
  <si>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</si>
  <si>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</si>
  <si>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</si>
  <si>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</si>
  <si>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</si>
  <si>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</si>
  <si>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</si>
  <si>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</si>
  <si>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</si>
  <si>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</si>
  <si>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</si>
  <si>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</si>
  <si>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</si>
  <si>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</si>
  <si>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</si>
  <si>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</si>
  <si>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</si>
  <si>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</si>
  <si>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</si>
  <si>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</si>
  <si>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</si>
  <si>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</si>
  <si>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</si>
  <si>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</si>
  <si>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</si>
  <si>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</si>
  <si>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</si>
  <si>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</si>
  <si>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</si>
  <si>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</si>
  <si>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</si>
  <si>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</si>
  <si>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</si>
  <si>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</si>
  <si>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</si>
  <si>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</si>
  <si>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</si>
  <si>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</si>
  <si>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</si>
  <si>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</si>
  <si>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</si>
  <si>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</si>
  <si>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</si>
  <si>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</si>
  <si>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</si>
  <si>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</si>
  <si>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</si>
  <si>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</si>
  <si>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</si>
  <si>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</si>
  <si>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</si>
  <si>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</si>
  <si>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</si>
  <si>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</si>
  <si>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</si>
  <si>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</si>
  <si>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</si>
  <si>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</si>
  <si>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</si>
  <si>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</si>
  <si>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</si>
  <si>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</si>
  <si>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</si>
  <si>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</si>
  <si>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</si>
  <si>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</si>
  <si>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</si>
  <si>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</si>
  <si>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</si>
  <si>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</si>
  <si>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</si>
  <si>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</si>
  <si>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</si>
  <si>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</si>
  <si>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</si>
  <si>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</si>
  <si>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</si>
  <si>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</si>
  <si>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</si>
  <si>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</si>
  <si>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</si>
  <si>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</si>
  <si>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</si>
  <si>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</si>
  <si>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</si>
  <si>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</si>
  <si>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</si>
  <si>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</si>
  <si>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</si>
  <si>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</si>
  <si>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</si>
  <si>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</si>
  <si>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</si>
  <si>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</si>
  <si>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</si>
  <si>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</si>
  <si>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</si>
  <si>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</si>
  <si>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</si>
  <si>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</si>
  <si>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</si>
  <si>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</si>
  <si>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</si>
  <si>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</si>
  <si>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</si>
  <si>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</si>
  <si>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</si>
  <si>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</si>
  <si>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</si>
  <si>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</si>
  <si>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</si>
  <si>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</si>
  <si>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</si>
  <si>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</si>
  <si>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</si>
  <si>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</si>
  <si>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</si>
  <si>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</si>
  <si>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</si>
  <si>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</si>
  <si>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</si>
  <si>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</si>
  <si>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</si>
  <si>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</si>
  <si>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</si>
  <si>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</si>
  <si>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</si>
  <si>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</si>
  <si>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</si>
  <si>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</si>
  <si>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</si>
  <si>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</si>
  <si>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</si>
  <si>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</si>
  <si>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</si>
  <si>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</si>
  <si>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</si>
  <si>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</si>
  <si>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</si>
  <si>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</si>
  <si>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</si>
  <si>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</si>
  <si>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</si>
  <si>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</si>
  <si>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</si>
  <si>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</si>
  <si>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</si>
  <si>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</si>
  <si>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</si>
  <si>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</si>
  <si>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</si>
  <si>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</si>
  <si>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</si>
  <si>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</si>
  <si>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</si>
  <si>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</si>
  <si>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</si>
  <si>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</si>
  <si>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</si>
  <si>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</si>
  <si>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</si>
  <si>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</si>
  <si>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</si>
  <si>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</si>
  <si>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</si>
  <si>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</si>
  <si>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</si>
  <si>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</si>
  <si>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</si>
  <si>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</si>
  <si>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</si>
  <si>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</si>
  <si>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</si>
  <si>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</si>
  <si>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</si>
  <si>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</si>
  <si>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</si>
  <si>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</si>
  <si>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</si>
  <si>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</si>
  <si>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</si>
  <si>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</si>
  <si>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</si>
  <si>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</si>
  <si>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</si>
  <si>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</si>
  <si>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</si>
  <si>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</si>
  <si>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</si>
  <si>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</si>
  <si>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</si>
  <si>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</si>
  <si>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</si>
  <si>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</si>
  <si>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</si>
  <si>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</si>
  <si>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</si>
  <si>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</si>
  <si>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</si>
  <si>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</si>
  <si>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</si>
  <si>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</si>
  <si>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</si>
  <si>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</si>
  <si>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</si>
  <si>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</si>
  <si>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</si>
  <si>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</si>
  <si>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</si>
  <si>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</si>
  <si>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</si>
  <si>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</si>
  <si>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</si>
  <si>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</si>
  <si>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</si>
  <si>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</si>
  <si>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</si>
  <si>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</si>
  <si>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</si>
  <si>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</si>
  <si>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</si>
  <si>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</si>
  <si>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</si>
  <si>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</si>
  <si>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</si>
  <si>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</si>
  <si>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</si>
  <si>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</si>
  <si>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</si>
  <si>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</si>
  <si>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</si>
  <si>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</si>
  <si>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</si>
  <si>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</si>
  <si>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</si>
  <si>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</si>
  <si>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</si>
  <si>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</si>
  <si>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</si>
  <si>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</si>
  <si>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</si>
  <si>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</si>
  <si>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</si>
  <si>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</si>
  <si>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</si>
  <si>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</si>
  <si>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</si>
  <si>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</si>
  <si>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</si>
  <si>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</si>
  <si>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</si>
  <si>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</si>
  <si>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</si>
  <si>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</si>
  <si>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</si>
  <si>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</si>
  <si>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</si>
  <si>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</si>
  <si>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</si>
  <si>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</si>
  <si>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</si>
  <si>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</si>
  <si>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</si>
  <si>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</si>
  <si>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</si>
  <si>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</si>
  <si>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</si>
  <si>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</si>
  <si>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</si>
  <si>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</si>
  <si>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</si>
  <si>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</si>
  <si>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</si>
  <si>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</si>
  <si>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</si>
  <si>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</si>
  <si>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</si>
  <si>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</si>
  <si>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</si>
  <si>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</si>
  <si>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</si>
  <si>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</si>
  <si>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</si>
  <si>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</si>
  <si>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</si>
  <si>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</si>
  <si>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</si>
  <si>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</si>
  <si>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</si>
  <si>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</si>
  <si>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</si>
  <si>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</si>
  <si>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</si>
  <si>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</si>
  <si>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</si>
  <si>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</si>
  <si>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</si>
  <si>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</si>
  <si>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</si>
  <si>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</si>
  <si>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</si>
  <si>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</si>
  <si>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</si>
  <si>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</si>
  <si>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</si>
  <si>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</si>
  <si>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</si>
  <si>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</si>
  <si>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</si>
  <si>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</si>
  <si>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</si>
  <si>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</si>
  <si>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</si>
  <si>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</si>
  <si>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</si>
  <si>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</si>
  <si>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</si>
  <si>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</si>
  <si>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</si>
  <si>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</si>
  <si>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</si>
  <si>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</si>
  <si>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</si>
  <si>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</si>
  <si>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</si>
  <si>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</si>
  <si>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</si>
  <si>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</si>
  <si>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</si>
  <si>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</si>
  <si>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</si>
  <si>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</si>
  <si>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</si>
  <si>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</si>
  <si>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</si>
  <si>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</si>
  <si>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</si>
  <si>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</si>
  <si>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</si>
  <si>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</si>
  <si>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</si>
  <si>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</si>
  <si>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</si>
  <si>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</si>
  <si>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</si>
  <si>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</si>
  <si>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</si>
  <si>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</si>
  <si>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</si>
  <si>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</si>
  <si>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</si>
  <si>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</si>
  <si>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</si>
  <si>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</si>
  <si>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</si>
  <si>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</si>
  <si>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</si>
  <si>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</si>
  <si>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</si>
  <si>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</si>
  <si>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</si>
  <si>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</si>
  <si>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</si>
  <si>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</si>
  <si>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</si>
  <si>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</si>
  <si>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</si>
  <si>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</si>
  <si>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</si>
  <si>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</si>
  <si>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</si>
  <si>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</si>
  <si>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</si>
  <si>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</si>
  <si>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</si>
  <si>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</si>
  <si>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</si>
  <si>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</si>
  <si>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</si>
  <si>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</si>
  <si>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</si>
  <si>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</si>
  <si>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регионалното развитие и благоустройството-Централна администрация</t>
  </si>
  <si>
    <t>2100.01.01</t>
  </si>
  <si>
    <t xml:space="preserve">към Област на политика за интегрирано развитие на регионите за постигане на растеж и подобряване качеството на жизнената среда </t>
  </si>
  <si>
    <t>2100.01.02</t>
  </si>
  <si>
    <t>2100.01.03</t>
  </si>
  <si>
    <t>2100.02.01</t>
  </si>
  <si>
    <t>2100.02.00</t>
  </si>
  <si>
    <t>към Област на политиказа подобряване на инвестиционния процес, поддържане, модернизация и изграждане на техническата инфраструктура</t>
  </si>
  <si>
    <t>2100.02.02</t>
  </si>
  <si>
    <t>2100.02.03</t>
  </si>
  <si>
    <t>2100.03.00</t>
  </si>
  <si>
    <t>към Област на политика за подобряване на инвестиционния процес, поддържане, модернизация и изграждане на техническата инфраструктура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</si>
</sst>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9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1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1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1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1304925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1466850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1333500</xdr:colOff>
          <xdr:row>10</xdr:row>
          <xdr:rowOff>114300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 filterMode="1"/>
  <dimension ref="A1:J84"/>
  <sheetViews>
    <sheetView showZeros="0" zoomScaleNormal="100" workbookViewId="0">
      <pane xSplit="4" ySplit="13" topLeftCell="E14" activePane="bottomRight" state="frozen"/>
      <selection pane="topRight"/>
      <selection pane="bottomLeft"/>
      <selection pane="bottomRight" activeCell="D14" sqref="D14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ht="25.5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240733565</v>
      </c>
      <c r="H14" s="68">
        <f t="shared" si="0"/>
        <v>421887317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240733565</v>
      </c>
      <c r="H16" s="69">
        <f t="shared" si="1"/>
        <v>421887317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34083748</v>
      </c>
      <c r="H17" s="69">
        <f t="shared" si="2"/>
        <v>79550441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18777907</v>
      </c>
      <c r="H18" s="69">
        <f t="shared" si="4"/>
        <v>38552004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0</v>
      </c>
      <c r="F19" s="71">
        <f>SUM(B:E!F19)</f>
        <v>0</v>
      </c>
      <c r="G19" s="71">
        <f>SUM(B:E!G19)</f>
        <v>13835945</v>
      </c>
      <c r="H19" s="71">
        <f>SUM(B:E!H19)</f>
        <v>28630270</v>
      </c>
      <c r="I19" s="71">
        <f>SUM(B:E!I19)</f>
        <v>0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0</v>
      </c>
      <c r="F20" s="71">
        <f>SUM(B:E!F20)</f>
        <v>0</v>
      </c>
      <c r="G20" s="71">
        <f>SUM(B:E!G20)</f>
        <v>1210492</v>
      </c>
      <c r="H20" s="71">
        <f>SUM(B:E!H20)</f>
        <v>2270271</v>
      </c>
      <c r="I20" s="71">
        <f>SUM(B:E!I20)</f>
        <v>0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0</v>
      </c>
      <c r="F21" s="71">
        <f>SUM(B:E!F21)</f>
        <v>0</v>
      </c>
      <c r="G21" s="71">
        <f>SUM(B:E!G21)</f>
        <v>3731470</v>
      </c>
      <c r="H21" s="71">
        <f>SUM(B:E!H21)</f>
        <v>7651463</v>
      </c>
      <c r="I21" s="71">
        <f>SUM(B:E!I21)</f>
        <v>0</v>
      </c>
      <c r="J21" s="71">
        <f>SUM(B:E!J21)</f>
        <v>0</v>
      </c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14417734</v>
      </c>
      <c r="H23" s="69">
        <f t="shared" si="5"/>
        <v>38519302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0</v>
      </c>
      <c r="F24" s="71">
        <f>SUM(B:E!F24)</f>
        <v>0</v>
      </c>
      <c r="G24" s="71">
        <f>SUM(B:E!G24)</f>
        <v>14010938</v>
      </c>
      <c r="H24" s="71">
        <f>SUM(B:E!H24)</f>
        <v>37710124</v>
      </c>
      <c r="I24" s="71">
        <f>SUM(B:E!I24)</f>
        <v>0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0</v>
      </c>
      <c r="F25" s="71">
        <f>SUM(B:E!F25)</f>
        <v>0</v>
      </c>
      <c r="G25" s="71">
        <f>SUM(B:E!G25)</f>
        <v>362093</v>
      </c>
      <c r="H25" s="71">
        <f>SUM(B:E!H25)</f>
        <v>738441</v>
      </c>
      <c r="I25" s="71">
        <f>SUM(B:E!I25)</f>
        <v>0</v>
      </c>
      <c r="J25" s="71">
        <f>SUM(B:E!J25)</f>
        <v>0</v>
      </c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0</v>
      </c>
      <c r="H27" s="71">
        <f>SUM(B:E!H27)</f>
        <v>0</v>
      </c>
      <c r="I27" s="71">
        <f>SUM(B:E!I27)</f>
        <v>0</v>
      </c>
      <c r="J27" s="71">
        <f>SUM(B:E!J27)</f>
        <v>0</v>
      </c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0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44703</v>
      </c>
      <c r="H30" s="71">
        <f>SUM(B:E!H30)</f>
        <v>70737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888107</v>
      </c>
      <c r="H31" s="69">
        <f t="shared" si="7"/>
        <v>2479135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1">
        <f>SUM(B:E!E32)</f>
        <v>0</v>
      </c>
      <c r="F32" s="71">
        <f>SUM(B:E!F32)</f>
        <v>0</v>
      </c>
      <c r="G32" s="71">
        <f>SUM(B:E!G32)</f>
        <v>0</v>
      </c>
      <c r="H32" s="71">
        <f>SUM(B:E!H32)</f>
        <v>0</v>
      </c>
      <c r="I32" s="71">
        <f>SUM(B:E!I32)</f>
        <v>0</v>
      </c>
      <c r="J32" s="71">
        <f>SUM(B:E!J32)</f>
        <v>0</v>
      </c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1">
        <f>SUM(B:E!E33)</f>
        <v>0</v>
      </c>
      <c r="F33" s="71">
        <f>SUM(B:E!F33)</f>
        <v>0</v>
      </c>
      <c r="G33" s="71">
        <f>SUM(B:E!G33)</f>
        <v>744419</v>
      </c>
      <c r="H33" s="71">
        <f>SUM(B:E!H33)</f>
        <v>749886</v>
      </c>
      <c r="I33" s="71">
        <f>SUM(B:E!I33)</f>
        <v>0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0</v>
      </c>
      <c r="F34" s="71">
        <f>SUM(B:E!F34)</f>
        <v>0</v>
      </c>
      <c r="G34" s="71">
        <f>SUM(B:E!G34)</f>
        <v>143688</v>
      </c>
      <c r="H34" s="71">
        <f>SUM(B:E!H34)</f>
        <v>1729249</v>
      </c>
      <c r="I34" s="71">
        <f>SUM(B:E!I34)</f>
        <v>0</v>
      </c>
      <c r="J34" s="71">
        <f>SUM(B:E!J34)</f>
        <v>0</v>
      </c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206649817</v>
      </c>
      <c r="H37" s="69">
        <f t="shared" si="8"/>
        <v>342336876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142814927</v>
      </c>
      <c r="H38" s="69">
        <f t="shared" si="10"/>
        <v>256670862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140521546</v>
      </c>
      <c r="H44" s="71">
        <f>SUM(B:E!H44)</f>
        <v>254183774</v>
      </c>
      <c r="I44" s="71">
        <f>SUM(B:E!I44)</f>
        <v>0</v>
      </c>
      <c r="J44" s="71">
        <f>SUM(B:E!J44)</f>
        <v>0</v>
      </c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x14ac:dyDescent="0.2">
      <c r="A46" s="18">
        <f t="shared" si="9"/>
        <v>2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2293381</v>
      </c>
      <c r="H46" s="69">
        <f t="shared" si="12"/>
        <v>2487088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2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2293381</v>
      </c>
      <c r="H47" s="71">
        <f>SUM(B:E!H47)</f>
        <v>2487088</v>
      </c>
      <c r="I47" s="71">
        <f>SUM(B:E!I47)</f>
        <v>0</v>
      </c>
      <c r="J47" s="71">
        <f>SUM(B:E!J47)</f>
        <v>0</v>
      </c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1">
        <f>SUM(B:E!E50)</f>
        <v>0</v>
      </c>
      <c r="F50" s="71">
        <f>SUM(B:E!F50)</f>
        <v>0</v>
      </c>
      <c r="G50" s="71">
        <f>SUM(B:E!G50)</f>
        <v>0</v>
      </c>
      <c r="H50" s="71">
        <f>SUM(B:E!H50)</f>
        <v>0</v>
      </c>
      <c r="I50" s="71">
        <f>SUM(B:E!I50)</f>
        <v>0</v>
      </c>
      <c r="J50" s="71">
        <f>SUM(B:E!J50)</f>
        <v>0</v>
      </c>
    </row>
    <row r="51" spans="1:10" s="8" customFormat="1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0</v>
      </c>
      <c r="H52" s="71">
        <f>SUM(B:E!H52)</f>
        <v>0</v>
      </c>
      <c r="I52" s="71">
        <f>SUM(B:E!I52)</f>
        <v>0</v>
      </c>
      <c r="J52" s="71">
        <f>SUM(B:E!J52)</f>
        <v>0</v>
      </c>
    </row>
    <row r="53" spans="1:10" s="8" customFormat="1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0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0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1">
        <f>SUM(B:E!E57)</f>
        <v>0</v>
      </c>
      <c r="F57" s="71">
        <f>SUM(B:E!F57)</f>
        <v>0</v>
      </c>
      <c r="G57" s="71">
        <f>SUM(B:E!G57)</f>
        <v>0</v>
      </c>
      <c r="H57" s="71">
        <f>SUM(B:E!H57)</f>
        <v>0</v>
      </c>
      <c r="I57" s="71">
        <f>SUM(B:E!I57)</f>
        <v>0</v>
      </c>
      <c r="J57" s="71">
        <f>SUM(B:E!J57)</f>
        <v>0</v>
      </c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hidden="1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63834890</v>
      </c>
      <c r="H61" s="69">
        <f t="shared" si="14"/>
        <v>85666014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2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14936095</v>
      </c>
      <c r="H62" s="71">
        <f>SUM(B:E!H62)</f>
        <v>21519312</v>
      </c>
      <c r="I62" s="71">
        <f>SUM(B:E!I62)</f>
        <v>0</v>
      </c>
      <c r="J62" s="71">
        <f>SUM(B:E!J62)</f>
        <v>0</v>
      </c>
    </row>
    <row r="63" spans="1:10" x14ac:dyDescent="0.2">
      <c r="A63" s="18">
        <f t="shared" si="9"/>
        <v>2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48960864</v>
      </c>
      <c r="H63" s="71">
        <f>SUM(B:E!H63)</f>
        <v>64119270</v>
      </c>
      <c r="I63" s="71">
        <f>SUM(B:E!I63)</f>
        <v>0</v>
      </c>
      <c r="J63" s="71">
        <f>SUM(B:E!J63)</f>
        <v>0</v>
      </c>
    </row>
    <row r="64" spans="1:10" x14ac:dyDescent="0.2">
      <c r="A64" s="18">
        <f t="shared" si="9"/>
        <v>2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84056</v>
      </c>
      <c r="I64" s="71">
        <f>SUM(B:E!I64)</f>
        <v>0</v>
      </c>
      <c r="J64" s="71">
        <f>SUM(B:E!J64)</f>
        <v>0</v>
      </c>
    </row>
    <row r="65" spans="1:10" x14ac:dyDescent="0.2">
      <c r="A65" s="18">
        <f t="shared" si="9"/>
        <v>2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-62069</v>
      </c>
      <c r="H65" s="71">
        <f>SUM(B:E!H65)</f>
        <v>-56624</v>
      </c>
      <c r="I65" s="71">
        <f>SUM(B:E!I65)</f>
        <v>0</v>
      </c>
      <c r="J65" s="71">
        <f>SUM(B:E!J65)</f>
        <v>0</v>
      </c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0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3418</v>
      </c>
      <c r="H74" s="72">
        <f t="shared" si="17"/>
        <v>3410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3392</v>
      </c>
      <c r="H75" s="72">
        <f t="shared" si="18"/>
        <v>3420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3418</v>
      </c>
      <c r="H76" s="72">
        <f t="shared" si="19"/>
        <v>3410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0</v>
      </c>
      <c r="F77" s="71">
        <f>SUM(B:E!F77)</f>
        <v>0</v>
      </c>
      <c r="G77" s="71">
        <f>SUM(B:E!G77)</f>
        <v>1492</v>
      </c>
      <c r="H77" s="71">
        <f>SUM(B:E!H77)</f>
        <v>1477</v>
      </c>
      <c r="I77" s="71">
        <f>SUM(B:E!I77)</f>
        <v>0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0</v>
      </c>
      <c r="F78" s="71">
        <f>SUM(B:E!F78)</f>
        <v>0</v>
      </c>
      <c r="G78" s="71">
        <f>SUM(B:E!G78)</f>
        <v>1926</v>
      </c>
      <c r="H78" s="71">
        <f>SUM(B:E!H78)</f>
        <v>1933</v>
      </c>
      <c r="I78" s="71">
        <f>SUM(B:E!I78)</f>
        <v>0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3392</v>
      </c>
      <c r="H79" s="72">
        <f t="shared" si="20"/>
        <v>3420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0</v>
      </c>
      <c r="F80" s="71">
        <f>SUM(B:E!F80)</f>
        <v>0</v>
      </c>
      <c r="G80" s="71">
        <f>SUM(B:E!G80)</f>
        <v>1484</v>
      </c>
      <c r="H80" s="71">
        <f>SUM(B:E!H80)</f>
        <v>1494</v>
      </c>
      <c r="I80" s="71">
        <f>SUM(B:E!I80)</f>
        <v>0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0</v>
      </c>
      <c r="F81" s="71">
        <f>SUM(B:E!F81)</f>
        <v>0</v>
      </c>
      <c r="G81" s="71">
        <f>SUM(B:E!G81)</f>
        <v>1908</v>
      </c>
      <c r="H81" s="71">
        <f>SUM(B:E!H81)</f>
        <v>1926</v>
      </c>
      <c r="I81" s="71">
        <f>SUM(B:E!I81)</f>
        <v>0</v>
      </c>
      <c r="J81" s="71">
        <f>SUM(B:E!J81)</f>
        <v>0</v>
      </c>
    </row>
    <row r="82" spans="1:10" hidden="1" x14ac:dyDescent="0.2">
      <c r="A82" s="18">
        <f>IF(MAX(E82:J82)=0,IF(MIN(E82:J82)=0,3,2),2)</f>
        <v>3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0</v>
      </c>
      <c r="H82" s="71">
        <f>SUM(B:E!H82)</f>
        <v>0</v>
      </c>
      <c r="I82" s="71">
        <f>SUM(B:E!I82)</f>
        <v>0</v>
      </c>
      <c r="J82" s="71">
        <f>SUM(B:E!J82)</f>
        <v>0</v>
      </c>
    </row>
    <row r="83" spans="1:10" hidden="1" x14ac:dyDescent="0.2">
      <c r="A83" s="18">
        <f>IF(MAX(E83:J83)=0,IF(MIN(E83:J83)=0,3,2),2)</f>
        <v>3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0</v>
      </c>
      <c r="H83" s="71">
        <f>SUM(B:E!H83)</f>
        <v>0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1304925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J84"/>
  <sheetViews>
    <sheetView tabSelected="1"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38.25" x14ac:dyDescent="0.2">
      <c r="A4" s="1">
        <v>1</v>
      </c>
      <c r="B4" s="133" t="s">
        <v>815</v>
      </c>
      <c r="C4" s="134" t="s">
        <v>648</v>
      </c>
    </row>
    <row r="5" spans="1:10" ht="38.25" x14ac:dyDescent="0.2">
      <c r="A5" s="1">
        <v>1</v>
      </c>
      <c r="B5" s="133" t="s">
        <v>646</v>
      </c>
      <c r="C5" s="134" t="s">
        <v>816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142072</v>
      </c>
      <c r="H14" s="68">
        <f t="shared" si="0"/>
        <v>250362</v>
      </c>
      <c r="I14" s="68">
        <f t="shared" si="0"/>
        <v>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142072</v>
      </c>
      <c r="H16" s="69">
        <f t="shared" si="1"/>
        <v>250362</v>
      </c>
      <c r="I16" s="69">
        <f t="shared" si="1"/>
        <v>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142072</v>
      </c>
      <c r="H17" s="69">
        <f t="shared" si="2"/>
        <v>250362</v>
      </c>
      <c r="I17" s="69">
        <f t="shared" si="2"/>
        <v>0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71103</v>
      </c>
      <c r="H18" s="69">
        <f t="shared" si="4"/>
        <v>130970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54581</v>
      </c>
      <c r="H19" s="70">
        <v>102330</v>
      </c>
      <c r="I19" s="70"/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1958</v>
      </c>
      <c r="H20" s="70">
        <v>1773</v>
      </c>
      <c r="I20" s="70"/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14564</v>
      </c>
      <c r="H21" s="70">
        <v>26867</v>
      </c>
      <c r="I21" s="70"/>
      <c r="J21" s="70"/>
    </row>
    <row r="22" spans="1:10" s="8" customFormat="1" ht="12.75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70969</v>
      </c>
      <c r="H23" s="69">
        <f t="shared" si="5"/>
        <v>119392</v>
      </c>
      <c r="I23" s="69">
        <f t="shared" si="5"/>
        <v>0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70969</v>
      </c>
      <c r="H24" s="70">
        <v>119392</v>
      </c>
      <c r="I24" s="70"/>
      <c r="J24" s="70"/>
    </row>
    <row r="25" spans="1:10" s="8" customFormat="1" ht="12.75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t="12.75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t="12.75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t="12.75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t="12.75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t="12.75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t="12.75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t="12.75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t="12.75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t="12.75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t="12.75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t="12.75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203</v>
      </c>
      <c r="H74" s="72">
        <f t="shared" si="17"/>
        <v>204</v>
      </c>
      <c r="I74" s="72">
        <f t="shared" si="17"/>
        <v>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203</v>
      </c>
      <c r="H75" s="72">
        <f t="shared" si="18"/>
        <v>204</v>
      </c>
      <c r="I75" s="72">
        <f t="shared" si="18"/>
        <v>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203</v>
      </c>
      <c r="H76" s="72">
        <f t="shared" si="19"/>
        <v>204</v>
      </c>
      <c r="I76" s="72">
        <f t="shared" si="19"/>
        <v>0</v>
      </c>
      <c r="J76" s="72">
        <f t="shared" si="19"/>
        <v>0</v>
      </c>
    </row>
    <row r="77" spans="1:10" ht="12.75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203</v>
      </c>
      <c r="H78" s="70">
        <v>204</v>
      </c>
      <c r="I78" s="70"/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203</v>
      </c>
      <c r="H79" s="72">
        <f t="shared" si="20"/>
        <v>204</v>
      </c>
      <c r="I79" s="72">
        <f t="shared" si="20"/>
        <v>0</v>
      </c>
      <c r="J79" s="72">
        <f t="shared" si="20"/>
        <v>0</v>
      </c>
    </row>
    <row r="80" spans="1:10" ht="12.75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203</v>
      </c>
      <c r="H81" s="70">
        <v>204</v>
      </c>
      <c r="I81" s="70"/>
      <c r="J81" s="70"/>
    </row>
    <row r="82" spans="1:10" ht="12.75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650</v>
      </c>
    </row>
    <row r="5" spans="1:10" ht="38.25" x14ac:dyDescent="0.2">
      <c r="A5" s="1">
        <v>1</v>
      </c>
      <c r="B5" s="133" t="s">
        <v>646</v>
      </c>
      <c r="C5" s="134" t="s">
        <v>816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165560</v>
      </c>
      <c r="H14" s="68">
        <f t="shared" si="0"/>
        <v>337290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165560</v>
      </c>
      <c r="H16" s="69">
        <f t="shared" si="1"/>
        <v>337290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165560</v>
      </c>
      <c r="H17" s="69">
        <f t="shared" si="2"/>
        <v>337290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164812</v>
      </c>
      <c r="H18" s="69">
        <f t="shared" si="4"/>
        <v>329975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130349</v>
      </c>
      <c r="H19" s="70">
        <v>262990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2788</v>
      </c>
      <c r="H20" s="70">
        <v>4384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31675</v>
      </c>
      <c r="H21" s="70">
        <v>62601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748</v>
      </c>
      <c r="H23" s="69">
        <f t="shared" si="5"/>
        <v>7315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748</v>
      </c>
      <c r="H24" s="70">
        <v>7315</v>
      </c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15</v>
      </c>
      <c r="H74" s="72">
        <f t="shared" si="17"/>
        <v>14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15</v>
      </c>
      <c r="H75" s="72">
        <f t="shared" si="18"/>
        <v>14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15</v>
      </c>
      <c r="H76" s="72">
        <f t="shared" si="19"/>
        <v>14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15</v>
      </c>
      <c r="H78" s="70">
        <v>14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15</v>
      </c>
      <c r="H79" s="72">
        <f t="shared" si="20"/>
        <v>14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15</v>
      </c>
      <c r="H81" s="70">
        <v>14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51" x14ac:dyDescent="0.2">
      <c r="A4" s="1">
        <v>1</v>
      </c>
      <c r="B4" s="133" t="s">
        <v>818</v>
      </c>
      <c r="C4" s="134" t="s">
        <v>405</v>
      </c>
    </row>
    <row r="5" spans="1:10" ht="38.25" x14ac:dyDescent="0.2">
      <c r="A5" s="1">
        <v>1</v>
      </c>
      <c r="B5" s="133" t="s">
        <v>646</v>
      </c>
      <c r="C5" s="134" t="s">
        <v>816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275319</v>
      </c>
      <c r="H14" s="68">
        <f t="shared" si="0"/>
        <v>562514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275319</v>
      </c>
      <c r="H16" s="69">
        <f t="shared" si="1"/>
        <v>562514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275319</v>
      </c>
      <c r="H17" s="69">
        <f t="shared" si="2"/>
        <v>562514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274291</v>
      </c>
      <c r="H18" s="69">
        <f t="shared" si="4"/>
        <v>558541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213423</v>
      </c>
      <c r="H19" s="70">
        <v>434149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8371</v>
      </c>
      <c r="H20" s="70">
        <v>16737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52497</v>
      </c>
      <c r="H21" s="70">
        <v>107655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1028</v>
      </c>
      <c r="H23" s="69">
        <f t="shared" si="5"/>
        <v>3973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1028</v>
      </c>
      <c r="H24" s="70">
        <v>3973</v>
      </c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26</v>
      </c>
      <c r="H74" s="72">
        <f t="shared" si="17"/>
        <v>26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26</v>
      </c>
      <c r="H75" s="72">
        <f t="shared" si="18"/>
        <v>26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26</v>
      </c>
      <c r="H76" s="72">
        <f t="shared" si="19"/>
        <v>26</v>
      </c>
      <c r="I76" s="72">
        <f t="shared" si="19"/>
        <v>0</v>
      </c>
      <c r="J76" s="72">
        <f t="shared" si="19"/>
        <v>0</v>
      </c>
    </row>
    <row r="77" spans="1:10" hidden="1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26</v>
      </c>
      <c r="H78" s="70">
        <v>26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26</v>
      </c>
      <c r="H79" s="72">
        <f t="shared" si="20"/>
        <v>26</v>
      </c>
      <c r="I79" s="72">
        <f t="shared" si="20"/>
        <v>0</v>
      </c>
      <c r="J79" s="72">
        <f t="shared" si="20"/>
        <v>0</v>
      </c>
    </row>
    <row r="80" spans="1:10" hidden="1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26</v>
      </c>
      <c r="H81" s="70">
        <v>26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J84"/>
  <sheetViews>
    <sheetView topLeftCell="B1" zoomScaleNormal="100" workbookViewId="0">
      <pane xSplit="3" ySplit="13" topLeftCell="E33" activePane="bottomRight" state="frozen"/>
      <selection activeCell="B1" sqref="B1"/>
      <selection pane="topRight" activeCell="E1" sqref="E1"/>
      <selection pane="bottomLeft" activeCell="B14" sqref="B14"/>
      <selection pane="bottomRight" activeCell="M81" sqref="M8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819</v>
      </c>
      <c r="C4" s="134" t="s">
        <v>654</v>
      </c>
    </row>
    <row r="5" spans="1:10" ht="38.25" x14ac:dyDescent="0.2">
      <c r="A5" s="1">
        <v>1</v>
      </c>
      <c r="B5" s="133" t="s">
        <v>820</v>
      </c>
      <c r="C5" s="134" t="s">
        <v>825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229969702</v>
      </c>
      <c r="H14" s="68">
        <f t="shared" si="0"/>
        <v>397875778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229969702</v>
      </c>
      <c r="H16" s="69">
        <f t="shared" si="1"/>
        <v>397875778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24074657</v>
      </c>
      <c r="H17" s="69">
        <f t="shared" si="2"/>
        <v>57566266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11008028</v>
      </c>
      <c r="H18" s="69">
        <f t="shared" si="4"/>
        <v>22752733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8141393</v>
      </c>
      <c r="H19" s="70">
        <v>17085025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737716</v>
      </c>
      <c r="H20" s="70">
        <v>1246639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2128919</v>
      </c>
      <c r="H21" s="70">
        <v>4421069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12327241</v>
      </c>
      <c r="H23" s="69">
        <f t="shared" si="5"/>
        <v>32494129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12067810</v>
      </c>
      <c r="H24" s="70">
        <v>32000742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224493</v>
      </c>
      <c r="H25" s="70">
        <v>446515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>
        <v>34938</v>
      </c>
      <c r="H30" s="70">
        <v>46872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739388</v>
      </c>
      <c r="H31" s="69">
        <f t="shared" si="7"/>
        <v>2319404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>
        <v>739388</v>
      </c>
      <c r="H33" s="70">
        <v>741187</v>
      </c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1578217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205895045</v>
      </c>
      <c r="H37" s="69">
        <f t="shared" si="8"/>
        <v>340309512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142793883</v>
      </c>
      <c r="H38" s="69">
        <f t="shared" si="10"/>
        <v>255965147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140500502</v>
      </c>
      <c r="H44" s="70">
        <v>253671766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2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2293381</v>
      </c>
      <c r="H46" s="69">
        <f t="shared" si="12"/>
        <v>2293381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2</v>
      </c>
      <c r="B47" s="43"/>
      <c r="C47" s="61" t="s">
        <v>51</v>
      </c>
      <c r="D47" s="46"/>
      <c r="E47" s="70"/>
      <c r="F47" s="70"/>
      <c r="G47" s="70">
        <v>2293381</v>
      </c>
      <c r="H47" s="70">
        <v>2293381</v>
      </c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63101162</v>
      </c>
      <c r="H61" s="69">
        <f t="shared" si="14"/>
        <v>84344365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2</v>
      </c>
      <c r="B62" s="44"/>
      <c r="C62" s="48" t="s">
        <v>39</v>
      </c>
      <c r="D62" s="45" t="s">
        <v>40</v>
      </c>
      <c r="E62" s="70"/>
      <c r="F62" s="70"/>
      <c r="G62" s="70">
        <v>14936095</v>
      </c>
      <c r="H62" s="70">
        <v>21519312</v>
      </c>
      <c r="I62" s="70"/>
      <c r="J62" s="70"/>
    </row>
    <row r="63" spans="1:10" x14ac:dyDescent="0.2">
      <c r="A63" s="18">
        <f t="shared" si="9"/>
        <v>2</v>
      </c>
      <c r="B63" s="44"/>
      <c r="C63" s="48" t="s">
        <v>41</v>
      </c>
      <c r="D63" s="45" t="s">
        <v>42</v>
      </c>
      <c r="E63" s="70"/>
      <c r="F63" s="70"/>
      <c r="G63" s="70">
        <v>48227136</v>
      </c>
      <c r="H63" s="70">
        <v>62797621</v>
      </c>
      <c r="I63" s="70"/>
      <c r="J63" s="70"/>
    </row>
    <row r="64" spans="1:10" x14ac:dyDescent="0.2">
      <c r="A64" s="18">
        <f t="shared" si="9"/>
        <v>2</v>
      </c>
      <c r="B64" s="44"/>
      <c r="C64" s="48" t="s">
        <v>43</v>
      </c>
      <c r="D64" s="45" t="s">
        <v>44</v>
      </c>
      <c r="E64" s="70"/>
      <c r="F64" s="70"/>
      <c r="G64" s="70"/>
      <c r="H64" s="70">
        <v>84056</v>
      </c>
      <c r="I64" s="70"/>
      <c r="J64" s="70"/>
    </row>
    <row r="65" spans="1:10" x14ac:dyDescent="0.2">
      <c r="A65" s="18">
        <f t="shared" si="9"/>
        <v>2</v>
      </c>
      <c r="B65" s="44"/>
      <c r="C65" s="48" t="s">
        <v>45</v>
      </c>
      <c r="D65" s="45" t="s">
        <v>46</v>
      </c>
      <c r="E65" s="70"/>
      <c r="F65" s="70"/>
      <c r="G65" s="70">
        <v>-62069</v>
      </c>
      <c r="H65" s="70">
        <v>-56624</v>
      </c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2129</v>
      </c>
      <c r="H74" s="72">
        <f t="shared" si="17"/>
        <v>2125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2104</v>
      </c>
      <c r="H75" s="72">
        <f t="shared" si="18"/>
        <v>2133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2129</v>
      </c>
      <c r="H76" s="72">
        <f t="shared" si="19"/>
        <v>2125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1306</v>
      </c>
      <c r="H77" s="70">
        <v>1292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823</v>
      </c>
      <c r="H78" s="70">
        <v>833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2104</v>
      </c>
      <c r="H79" s="72">
        <f t="shared" si="20"/>
        <v>2133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1298</v>
      </c>
      <c r="H80" s="70">
        <v>1309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806</v>
      </c>
      <c r="H81" s="70">
        <v>824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822</v>
      </c>
      <c r="C4" s="134" t="s">
        <v>656</v>
      </c>
    </row>
    <row r="5" spans="1:10" ht="38.25" x14ac:dyDescent="0.2">
      <c r="A5" s="1">
        <v>1</v>
      </c>
      <c r="B5" s="133" t="s">
        <v>820</v>
      </c>
      <c r="C5" s="134" t="s">
        <v>821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4553484</v>
      </c>
      <c r="H14" s="68">
        <f t="shared" si="0"/>
        <v>9539784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4553484</v>
      </c>
      <c r="H16" s="69">
        <f t="shared" si="1"/>
        <v>9539784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3798712</v>
      </c>
      <c r="H17" s="69">
        <f t="shared" si="2"/>
        <v>7512420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2699282</v>
      </c>
      <c r="H18" s="69">
        <f t="shared" si="4"/>
        <v>5468338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f>429017+1557479</f>
        <v>1986496</v>
      </c>
      <c r="H19" s="70">
        <f>871489+3129579</f>
        <v>4001068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f>9077+112553</f>
        <v>121630</v>
      </c>
      <c r="H20" s="70">
        <f>16907+266906</f>
        <v>283813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f>103578+487578</f>
        <v>591156</v>
      </c>
      <c r="H21" s="70">
        <f>206376+977081</f>
        <v>1183457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955742</v>
      </c>
      <c r="H23" s="69">
        <f t="shared" si="5"/>
        <v>1900394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f>40571+897985</f>
        <v>938556</v>
      </c>
      <c r="H24" s="70">
        <f>593+1807447</f>
        <v>1808040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7421</v>
      </c>
      <c r="H25" s="70">
        <v>82589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>
        <v>9765</v>
      </c>
      <c r="H30" s="70">
        <v>9765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143688</v>
      </c>
      <c r="H31" s="69">
        <f t="shared" si="7"/>
        <v>143688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>
        <v>143688</v>
      </c>
      <c r="H34" s="70">
        <v>143688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754772</v>
      </c>
      <c r="H37" s="69">
        <f t="shared" si="8"/>
        <v>2027364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21044</v>
      </c>
      <c r="H38" s="69">
        <f t="shared" si="10"/>
        <v>705715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21044</v>
      </c>
      <c r="H44" s="70">
        <v>512008</v>
      </c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2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193707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2</v>
      </c>
      <c r="B47" s="43"/>
      <c r="C47" s="61" t="s">
        <v>51</v>
      </c>
      <c r="D47" s="46"/>
      <c r="E47" s="70"/>
      <c r="F47" s="70"/>
      <c r="G47" s="70"/>
      <c r="H47" s="70">
        <v>193707</v>
      </c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733728</v>
      </c>
      <c r="H61" s="69">
        <f t="shared" si="14"/>
        <v>1321649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2</v>
      </c>
      <c r="B63" s="44"/>
      <c r="C63" s="48" t="s">
        <v>41</v>
      </c>
      <c r="D63" s="45" t="s">
        <v>42</v>
      </c>
      <c r="E63" s="70"/>
      <c r="F63" s="70"/>
      <c r="G63" s="70">
        <v>733728</v>
      </c>
      <c r="H63" s="70">
        <v>1321649</v>
      </c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454</v>
      </c>
      <c r="H74" s="72">
        <f t="shared" si="17"/>
        <v>460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453</v>
      </c>
      <c r="H75" s="72">
        <f t="shared" si="18"/>
        <v>455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454</v>
      </c>
      <c r="H76" s="72">
        <f t="shared" si="19"/>
        <v>460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106</v>
      </c>
      <c r="H77" s="70">
        <v>106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f>50+298</f>
        <v>348</v>
      </c>
      <c r="H78" s="70">
        <f>50+304</f>
        <v>354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453</v>
      </c>
      <c r="H79" s="72">
        <f t="shared" si="20"/>
        <v>455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105</v>
      </c>
      <c r="H80" s="70">
        <v>105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f>50+298</f>
        <v>348</v>
      </c>
      <c r="H81" s="70">
        <f>50+300</f>
        <v>350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38.25" x14ac:dyDescent="0.2">
      <c r="A4" s="1">
        <v>1</v>
      </c>
      <c r="B4" s="133" t="s">
        <v>823</v>
      </c>
      <c r="C4" s="134" t="s">
        <v>407</v>
      </c>
    </row>
    <row r="5" spans="1:10" ht="38.25" x14ac:dyDescent="0.2">
      <c r="A5" s="1">
        <v>1</v>
      </c>
      <c r="B5" s="133" t="s">
        <v>820</v>
      </c>
      <c r="C5" s="134" t="s">
        <v>821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2276796</v>
      </c>
      <c r="H14" s="68">
        <f t="shared" si="0"/>
        <v>4685295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2276796</v>
      </c>
      <c r="H16" s="69">
        <f t="shared" si="1"/>
        <v>4685295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2276796</v>
      </c>
      <c r="H17" s="69">
        <f t="shared" si="2"/>
        <v>4685295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1968217</v>
      </c>
      <c r="H18" s="69">
        <f t="shared" si="4"/>
        <v>4062230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f>110367+1298825</f>
        <v>1409192</v>
      </c>
      <c r="H19" s="70">
        <f>224455+2659994</f>
        <v>2884449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f>2594+113881</f>
        <v>116475</v>
      </c>
      <c r="H20" s="70">
        <f>2752+277302</f>
        <v>280054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f>27918+414632</f>
        <v>442550</v>
      </c>
      <c r="H21" s="70">
        <f>55411+842316</f>
        <v>897727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308579</v>
      </c>
      <c r="H23" s="69">
        <f t="shared" si="5"/>
        <v>623065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f>195+302953</f>
        <v>303148</v>
      </c>
      <c r="H24" s="70">
        <f>1939+548498</f>
        <v>550437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5431</v>
      </c>
      <c r="H25" s="70">
        <v>72628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345</v>
      </c>
      <c r="H74" s="72">
        <f t="shared" si="17"/>
        <v>338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346</v>
      </c>
      <c r="H75" s="72">
        <f t="shared" si="18"/>
        <v>343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345</v>
      </c>
      <c r="H76" s="72">
        <f t="shared" si="19"/>
        <v>338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32</v>
      </c>
      <c r="H77" s="70">
        <v>33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f>14+299</f>
        <v>313</v>
      </c>
      <c r="H78" s="70">
        <f>14+291</f>
        <v>305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346</v>
      </c>
      <c r="H79" s="72">
        <f t="shared" si="20"/>
        <v>343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32</v>
      </c>
      <c r="H80" s="70">
        <v>32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f>14+300</f>
        <v>314</v>
      </c>
      <c r="H81" s="70">
        <f>14+297</f>
        <v>311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D14" sqref="D1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824</v>
      </c>
      <c r="C4" s="134" t="s">
        <v>280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3350632</v>
      </c>
      <c r="H14" s="68">
        <f t="shared" si="0"/>
        <v>8636294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3350632</v>
      </c>
      <c r="H16" s="69">
        <f t="shared" si="1"/>
        <v>8636294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3350632</v>
      </c>
      <c r="H17" s="69">
        <f t="shared" si="2"/>
        <v>8636294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2592174</v>
      </c>
      <c r="H18" s="69">
        <f t="shared" si="4"/>
        <v>5249217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1900511</v>
      </c>
      <c r="H19" s="70">
        <v>3860259</v>
      </c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221554</v>
      </c>
      <c r="H20" s="70">
        <v>436871</v>
      </c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470109</v>
      </c>
      <c r="H21" s="70">
        <v>952087</v>
      </c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753427</v>
      </c>
      <c r="H23" s="69">
        <f t="shared" si="5"/>
        <v>3371034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628679</v>
      </c>
      <c r="H24" s="70">
        <v>3220225</v>
      </c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124748</v>
      </c>
      <c r="H25" s="70">
        <v>136709</v>
      </c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2</v>
      </c>
      <c r="B30" s="44"/>
      <c r="C30" s="86" t="s">
        <v>71</v>
      </c>
      <c r="D30" s="46" t="s">
        <v>10</v>
      </c>
      <c r="E30" s="70"/>
      <c r="F30" s="70"/>
      <c r="G30" s="70"/>
      <c r="H30" s="70">
        <v>14100</v>
      </c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5031</v>
      </c>
      <c r="H31" s="69">
        <f t="shared" si="7"/>
        <v>16043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2</v>
      </c>
      <c r="B33" s="44"/>
      <c r="C33" s="86" t="s">
        <v>74</v>
      </c>
      <c r="D33" s="45" t="s">
        <v>42</v>
      </c>
      <c r="E33" s="70"/>
      <c r="F33" s="70"/>
      <c r="G33" s="70">
        <v>5031</v>
      </c>
      <c r="H33" s="70">
        <v>8699</v>
      </c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/>
      <c r="H34" s="70">
        <v>7344</v>
      </c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246</v>
      </c>
      <c r="H74" s="72">
        <f t="shared" si="17"/>
        <v>243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245</v>
      </c>
      <c r="H75" s="72">
        <f t="shared" si="18"/>
        <v>245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246</v>
      </c>
      <c r="H76" s="72">
        <f t="shared" si="19"/>
        <v>243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48</v>
      </c>
      <c r="H77" s="70">
        <v>46</v>
      </c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198</v>
      </c>
      <c r="H78" s="70">
        <v>197</v>
      </c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245</v>
      </c>
      <c r="H79" s="72">
        <f t="shared" si="20"/>
        <v>245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49</v>
      </c>
      <c r="H80" s="70">
        <v>48</v>
      </c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196</v>
      </c>
      <c r="H81" s="70">
        <v>197</v>
      </c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 filterMode="1"/>
  <dimension ref="A1:K47"/>
  <sheetViews>
    <sheetView showZeros="0" workbookViewId="0">
      <pane xSplit="5" ySplit="13" topLeftCell="F14" activePane="bottomRight" state="frozen"/>
      <selection pane="topRight"/>
      <selection pane="bottomLeft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ht="25.5" x14ac:dyDescent="0.2">
      <c r="A4" s="1">
        <v>1</v>
      </c>
      <c r="D4" s="96" t="str">
        <f>P_Total!C4</f>
        <v>на Министерство на регионалното развитие и благоустройството-Централна администрация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0</v>
      </c>
      <c r="G14" s="69">
        <f>P_Total!F$14</f>
        <v>0</v>
      </c>
      <c r="H14" s="69">
        <f>P_Total!G$14</f>
        <v>240733565</v>
      </c>
      <c r="I14" s="69">
        <f>P_Total!H$14</f>
        <v>421887317</v>
      </c>
      <c r="J14" s="69">
        <f>P_Total!I$14</f>
        <v>0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0</v>
      </c>
      <c r="G16" s="103">
        <f t="shared" si="1"/>
        <v>0</v>
      </c>
      <c r="H16" s="103">
        <f t="shared" si="1"/>
        <v>240733565</v>
      </c>
      <c r="I16" s="103">
        <f t="shared" si="1"/>
        <v>421887317</v>
      </c>
      <c r="J16" s="103">
        <f t="shared" si="1"/>
        <v>0</v>
      </c>
      <c r="K16" s="103">
        <f t="shared" si="1"/>
        <v>0</v>
      </c>
    </row>
    <row r="17" spans="1:11" s="19" customFormat="1" ht="38.25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2100.01.01</v>
      </c>
      <c r="D17" s="99" t="str">
        <f>IF($E17=0," ",'P (1)'!C$4)</f>
        <v>Бюджетна програма „Стратегическо планиране на регионалното и пространственото развитие, децентрализация и териториално сътрудничество“</v>
      </c>
      <c r="E17" s="100">
        <f>VLOOKUP($B17,Inf!$B$11:$C$40,2,FALSE)</f>
        <v>1</v>
      </c>
      <c r="F17" s="69">
        <f>IF($E17=0,0,'P (1)'!E$14)</f>
        <v>0</v>
      </c>
      <c r="G17" s="69">
        <f>IF($E17=0,0,'P (1)'!F$14)</f>
        <v>0</v>
      </c>
      <c r="H17" s="69">
        <f>IF($E17=0,0,'P (1)'!G$14)</f>
        <v>142072</v>
      </c>
      <c r="I17" s="69">
        <f>IF($E17=0,0,'P (1)'!H$14)</f>
        <v>250362</v>
      </c>
      <c r="J17" s="69">
        <f>IF($E17=0,0,'P (1)'!I$14)</f>
        <v>0</v>
      </c>
      <c r="K17" s="69">
        <f>IF($E17=0,0,'P (1)'!J$14)</f>
        <v>0</v>
      </c>
    </row>
    <row r="18" spans="1:11" s="19" customFormat="1" ht="25.5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2100.01.02</v>
      </c>
      <c r="D18" s="99" t="str">
        <f>IF($E18=0," ",'P (2)'!C$4)</f>
        <v>Бюджетна програма „Подобряване на жилищните условия на маргинализирани групи от населението“</v>
      </c>
      <c r="E18" s="100">
        <f>VLOOKUP($B18,Inf!$B$11:$C$40,2,FALSE)</f>
        <v>1</v>
      </c>
      <c r="F18" s="69">
        <f>IF($E18=0,0,'P (2)'!E$14)</f>
        <v>0</v>
      </c>
      <c r="G18" s="69">
        <f>IF($E18=0,0,'P (2)'!F$14)</f>
        <v>0</v>
      </c>
      <c r="H18" s="69">
        <f>IF($E18=0,0,'P (2)'!G$14)</f>
        <v>165560</v>
      </c>
      <c r="I18" s="69">
        <f>IF($E18=0,0,'P (2)'!H$14)</f>
        <v>337290</v>
      </c>
      <c r="J18" s="69">
        <f>IF($E18=0,0,'P (2)'!I$14)</f>
        <v>0</v>
      </c>
      <c r="K18" s="69">
        <f>IF($E18=0,0,'P (2)'!J$14)</f>
        <v>0</v>
      </c>
    </row>
    <row r="19" spans="1:11" s="19" customFormat="1" ht="38.25" x14ac:dyDescent="0.2">
      <c r="A19" s="18">
        <f t="shared" si="2"/>
        <v>2</v>
      </c>
      <c r="B19" s="27" t="s">
        <v>424</v>
      </c>
      <c r="C19" s="118" t="str">
        <f>IF($E19=0," ",'P (3)'!B$4)</f>
        <v>2100.01.03</v>
      </c>
      <c r="D19" s="99" t="str">
        <f>IF($E19=0," ",'P (3)'!C$4)</f>
        <v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v>
      </c>
      <c r="E19" s="100">
        <f>VLOOKUP($B19,Inf!$B$11:$C$40,2,FALSE)</f>
        <v>1</v>
      </c>
      <c r="F19" s="69">
        <f>IF($E19=0,0,'P (3)'!E$14)</f>
        <v>0</v>
      </c>
      <c r="G19" s="69">
        <f>IF($E19=0,0,'P (3)'!F$14)</f>
        <v>0</v>
      </c>
      <c r="H19" s="69">
        <f>IF($E19=0,0,'P (3)'!G$14)</f>
        <v>275319</v>
      </c>
      <c r="I19" s="69">
        <f>IF($E19=0,0,'P (3)'!H$14)</f>
        <v>562514</v>
      </c>
      <c r="J19" s="69">
        <f>IF($E19=0,0,'P (3)'!I$14)</f>
        <v>0</v>
      </c>
      <c r="K19" s="69">
        <f>IF($E19=0,0,'P (3)'!J$14)</f>
        <v>0</v>
      </c>
    </row>
    <row r="20" spans="1:11" s="19" customFormat="1" ht="25.5" x14ac:dyDescent="0.2">
      <c r="A20" s="18">
        <f t="shared" si="2"/>
        <v>2</v>
      </c>
      <c r="B20" s="27" t="s">
        <v>425</v>
      </c>
      <c r="C20" s="118" t="str">
        <f>IF($E20=0," ",'P (4)'!B$4)</f>
        <v>2100.02.01</v>
      </c>
      <c r="D20" s="99" t="str">
        <f>IF($E20=0," ",'P (4)'!C$4)</f>
        <v>Бюджетна програма „Рехабилитация и изграждане на пътна инфраструктура“</v>
      </c>
      <c r="E20" s="100">
        <f>VLOOKUP($B20,Inf!$B$11:$C$40,2,FALSE)</f>
        <v>1</v>
      </c>
      <c r="F20" s="69">
        <f>IF($E20=0,0,'P (4)'!E$14)</f>
        <v>0</v>
      </c>
      <c r="G20" s="69">
        <f>IF($E20=0,0,'P (4)'!F$14)</f>
        <v>0</v>
      </c>
      <c r="H20" s="69">
        <f>IF($E20=0,0,'P (4)'!G$14)</f>
        <v>229969702</v>
      </c>
      <c r="I20" s="69">
        <f>IF($E20=0,0,'P (4)'!H$14)</f>
        <v>397875778</v>
      </c>
      <c r="J20" s="69">
        <f>IF($E20=0,0,'P (4)'!I$14)</f>
        <v>0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2100.02.02</v>
      </c>
      <c r="D21" s="99" t="str">
        <f>IF($E21=0," ",'P (5)'!C$4)</f>
        <v>Бюджетна програма „Устройство на територията, благоустройство, геозащита, водоснабдяване и канализация“</v>
      </c>
      <c r="E21" s="100">
        <f>VLOOKUP($B21,Inf!$B$11:$C$40,2,FALSE)</f>
        <v>1</v>
      </c>
      <c r="F21" s="69">
        <f>IF($E21=0,0,'P (5)'!E$14)</f>
        <v>0</v>
      </c>
      <c r="G21" s="69">
        <f>IF($E21=0,0,'P (5)'!F$14)</f>
        <v>0</v>
      </c>
      <c r="H21" s="69">
        <f>IF($E21=0,0,'P (5)'!G$14)</f>
        <v>4553484</v>
      </c>
      <c r="I21" s="69">
        <f>IF($E21=0,0,'P (5)'!H$14)</f>
        <v>9539784</v>
      </c>
      <c r="J21" s="69">
        <f>IF($E21=0,0,'P (5)'!I$14)</f>
        <v>0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2100.02.03</v>
      </c>
      <c r="D22" s="99" t="str">
        <f>IF($E22=0," ",'P (6)'!C$4)</f>
        <v>Бюджетна програма „Нормативно регулиране и контрол на строителните продукти и инвестиционния процес в строителството“</v>
      </c>
      <c r="E22" s="100">
        <f>VLOOKUP($B22,Inf!$B$11:$C$40,2,FALSE)</f>
        <v>1</v>
      </c>
      <c r="F22" s="69">
        <f>IF($E22=0,0,'P (6)'!E$14)</f>
        <v>0</v>
      </c>
      <c r="G22" s="69">
        <f>IF($E22=0,0,'P (6)'!F$14)</f>
        <v>0</v>
      </c>
      <c r="H22" s="69">
        <f>IF($E22=0,0,'P (6)'!G$14)</f>
        <v>2276796</v>
      </c>
      <c r="I22" s="69">
        <f>IF($E22=0,0,'P (6)'!H$14)</f>
        <v>4685295</v>
      </c>
      <c r="J22" s="69">
        <f>IF($E22=0,0,'P (6)'!I$14)</f>
        <v>0</v>
      </c>
      <c r="K22" s="69">
        <f>IF($E22=0,0,'P (6)'!J$14)</f>
        <v>0</v>
      </c>
    </row>
    <row r="23" spans="1:11" s="19" customFormat="1" x14ac:dyDescent="0.2">
      <c r="A23" s="18">
        <f t="shared" si="2"/>
        <v>2</v>
      </c>
      <c r="B23" s="27" t="s">
        <v>428</v>
      </c>
      <c r="C23" s="118" t="str">
        <f>IF($E23=0," ",'P (7)'!B$4)</f>
        <v>2100.03.00</v>
      </c>
      <c r="D23" s="99" t="str">
        <f>IF($E23=0," ",'P (7)'!C$4)</f>
        <v>Бюджетна програма „Ефективна администрация и координация“</v>
      </c>
      <c r="E23" s="100">
        <f>VLOOKUP($B23,Inf!$B$11:$C$40,2,FALSE)</f>
        <v>1</v>
      </c>
      <c r="F23" s="69">
        <f>IF($E23=0,0,'P (7)'!E$14)</f>
        <v>0</v>
      </c>
      <c r="G23" s="69">
        <f>IF($E23=0,0,'P (7)'!F$14)</f>
        <v>0</v>
      </c>
      <c r="H23" s="69">
        <f>IF($E23=0,0,'P (7)'!G$14)</f>
        <v>3350632</v>
      </c>
      <c r="I23" s="69">
        <f>IF($E23=0,0,'P (7)'!H$14)</f>
        <v>8636294</v>
      </c>
      <c r="J23" s="69">
        <f>IF($E23=0,0,'P (7)'!I$14)</f>
        <v>0</v>
      </c>
      <c r="K23" s="69">
        <f>IF($E23=0,0,'P (7)'!J$14)</f>
        <v>0</v>
      </c>
    </row>
    <row r="24" spans="1:11" s="19" customFormat="1" hidden="1" x14ac:dyDescent="0.2">
      <c r="A24" s="18">
        <f t="shared" si="2"/>
        <v>3</v>
      </c>
      <c r="B24" s="27" t="s">
        <v>429</v>
      </c>
      <c r="C24" s="118" t="str">
        <f>IF($E24=0," ",P!B$4)</f>
        <v xml:space="preserve"> </v>
      </c>
      <c r="D24" s="99" t="str">
        <f>IF($E24=0," ",P!C$4)</f>
        <v xml:space="preserve"> </v>
      </c>
      <c r="E24" s="100">
        <f>VLOOKUP($B24,Inf!$B$11:$C$40,2,FALSE)</f>
        <v>0</v>
      </c>
      <c r="F24" s="69">
        <f>IF($E24=0,0,P!E$14)</f>
        <v>0</v>
      </c>
      <c r="G24" s="69">
        <f>IF($E24=0,0,P!F$14)</f>
        <v>0</v>
      </c>
      <c r="H24" s="69">
        <f>IF($E24=0,0,P!G$14)</f>
        <v>0</v>
      </c>
      <c r="I24" s="69">
        <f>IF($E24=0,0,P!H$14)</f>
        <v>0</v>
      </c>
      <c r="J24" s="69">
        <f>IF($E24=0,0,P!I$14)</f>
        <v>0</v>
      </c>
      <c r="K24" s="69">
        <f>IF($E24=0,0,P!J$14)</f>
        <v>0</v>
      </c>
    </row>
    <row r="25" spans="1:11" s="19" customFormat="1" hidden="1" x14ac:dyDescent="0.2">
      <c r="A25" s="18">
        <f t="shared" si="2"/>
        <v>3</v>
      </c>
      <c r="B25" s="27" t="s">
        <v>430</v>
      </c>
      <c r="C25" s="118" t="str">
        <f>IF($E25=0," ",P!B$4)</f>
        <v xml:space="preserve"> </v>
      </c>
      <c r="D25" s="99" t="str">
        <f>IF($E25=0," ",P!C$4)</f>
        <v xml:space="preserve"> </v>
      </c>
      <c r="E25" s="100">
        <f>VLOOKUP($B25,Inf!$B$11:$C$40,2,FALSE)</f>
        <v>0</v>
      </c>
      <c r="F25" s="69">
        <f>IF($E25=0,0,P!E$14)</f>
        <v>0</v>
      </c>
      <c r="G25" s="69">
        <f>IF($E25=0,0,P!F$14)</f>
        <v>0</v>
      </c>
      <c r="H25" s="69">
        <f>IF($E25=0,0,P!G$14)</f>
        <v>0</v>
      </c>
      <c r="I25" s="69">
        <f>IF($E25=0,0,P!H$14)</f>
        <v>0</v>
      </c>
      <c r="J25" s="69">
        <f>IF($E25=0,0,P!I$14)</f>
        <v>0</v>
      </c>
      <c r="K25" s="69">
        <f>IF($E25=0,0,P!J$14)</f>
        <v>0</v>
      </c>
    </row>
    <row r="26" spans="1:11" s="19" customFormat="1" hidden="1" x14ac:dyDescent="0.2">
      <c r="A26" s="18">
        <f t="shared" si="2"/>
        <v>3</v>
      </c>
      <c r="B26" s="27" t="s">
        <v>431</v>
      </c>
      <c r="C26" s="118" t="str">
        <f>IF($E26=0," ",P!B$4)</f>
        <v xml:space="preserve"> </v>
      </c>
      <c r="D26" s="99" t="str">
        <f>IF($E26=0," ",P!C$4)</f>
        <v xml:space="preserve"> </v>
      </c>
      <c r="E26" s="100">
        <f>VLOOKUP($B26,Inf!$B$11:$C$40,2,FALSE)</f>
        <v>0</v>
      </c>
      <c r="F26" s="69">
        <f>IF($E26=0,0,P!E$14)</f>
        <v>0</v>
      </c>
      <c r="G26" s="69">
        <f>IF($E26=0,0,P!F$14)</f>
        <v>0</v>
      </c>
      <c r="H26" s="69">
        <f>IF($E26=0,0,P!G$14)</f>
        <v>0</v>
      </c>
      <c r="I26" s="69">
        <f>IF($E26=0,0,P!H$14)</f>
        <v>0</v>
      </c>
      <c r="J26" s="69">
        <f>IF($E26=0,0,P!I$14)</f>
        <v>0</v>
      </c>
      <c r="K26" s="69">
        <f>IF($E26=0,0,P!J$14)</f>
        <v>0</v>
      </c>
    </row>
    <row r="27" spans="1:11" s="19" customFormat="1" hidden="1" x14ac:dyDescent="0.2">
      <c r="A27" s="18">
        <f t="shared" si="2"/>
        <v>3</v>
      </c>
      <c r="B27" s="27" t="s">
        <v>432</v>
      </c>
      <c r="C27" s="118" t="str">
        <f>IF($E27=0," ",P!B$4)</f>
        <v xml:space="preserve"> </v>
      </c>
      <c r="D27" s="99" t="str">
        <f>IF($E27=0," ",P!C$4)</f>
        <v xml:space="preserve"> </v>
      </c>
      <c r="E27" s="100">
        <f>VLOOKUP($B27,Inf!$B$11:$C$40,2,FALSE)</f>
        <v>0</v>
      </c>
      <c r="F27" s="69">
        <f>IF($E27=0,0,P!E$14)</f>
        <v>0</v>
      </c>
      <c r="G27" s="69">
        <f>IF($E27=0,0,P!F$14)</f>
        <v>0</v>
      </c>
      <c r="H27" s="69">
        <f>IF($E27=0,0,P!G$14)</f>
        <v>0</v>
      </c>
      <c r="I27" s="69">
        <f>IF($E27=0,0,P!H$14)</f>
        <v>0</v>
      </c>
      <c r="J27" s="69">
        <f>IF($E27=0,0,P!I$14)</f>
        <v>0</v>
      </c>
      <c r="K27" s="69">
        <f>IF($E27=0,0,P!J$14)</f>
        <v>0</v>
      </c>
    </row>
    <row r="28" spans="1:11" s="19" customFormat="1" hidden="1" x14ac:dyDescent="0.2">
      <c r="A28" s="18">
        <f t="shared" si="2"/>
        <v>3</v>
      </c>
      <c r="B28" s="27" t="s">
        <v>433</v>
      </c>
      <c r="C28" s="118" t="str">
        <f>IF($E28=0," ",P!B$4)</f>
        <v xml:space="preserve"> </v>
      </c>
      <c r="D28" s="99" t="str">
        <f>IF($E28=0," ",P!C$4)</f>
        <v xml:space="preserve"> </v>
      </c>
      <c r="E28" s="100">
        <f>VLOOKUP($B28,Inf!$B$11:$C$40,2,FALSE)</f>
        <v>0</v>
      </c>
      <c r="F28" s="69">
        <f>IF($E28=0,0,P!E$14)</f>
        <v>0</v>
      </c>
      <c r="G28" s="69">
        <f>IF($E28=0,0,P!F$14)</f>
        <v>0</v>
      </c>
      <c r="H28" s="69">
        <f>IF($E28=0,0,P!G$14)</f>
        <v>0</v>
      </c>
      <c r="I28" s="69">
        <f>IF($E28=0,0,P!H$14)</f>
        <v>0</v>
      </c>
      <c r="J28" s="69">
        <f>IF($E28=0,0,P!I$14)</f>
        <v>0</v>
      </c>
      <c r="K28" s="69">
        <f>IF($E28=0,0,P!J$14)</f>
        <v>0</v>
      </c>
    </row>
    <row r="29" spans="1:11" s="19" customFormat="1" hidden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hidden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hidden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hidden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hidden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hidden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hidden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hidden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hidden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hidden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hidden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hidden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hidden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hidden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hidden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hidden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hidden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hidden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 filterMode="1"/>
  <dimension ref="A1:J63"/>
  <sheetViews>
    <sheetView showZeros="0" topLeftCell="B1" zoomScaleNormal="100" workbookViewId="0">
      <pane xSplit="3" ySplit="13" topLeftCell="E14" activePane="bottomRight" state="frozen"/>
      <selection pane="topRight"/>
      <selection pane="bottomLeft"/>
      <selection pane="bottomRight" activeCell="D14" sqref="D14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240733565</v>
      </c>
      <c r="H14" s="68">
        <f t="shared" si="0"/>
        <v>421887317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0</v>
      </c>
      <c r="F16" s="69">
        <f t="shared" si="2"/>
        <v>0</v>
      </c>
      <c r="G16" s="69">
        <f t="shared" si="2"/>
        <v>240733565</v>
      </c>
      <c r="H16" s="69">
        <f t="shared" si="2"/>
        <v>421887317</v>
      </c>
      <c r="I16" s="69">
        <f t="shared" si="2"/>
        <v>0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0</v>
      </c>
      <c r="F17" s="69">
        <f t="shared" si="3"/>
        <v>0</v>
      </c>
      <c r="G17" s="69">
        <f t="shared" si="3"/>
        <v>176010568</v>
      </c>
      <c r="H17" s="69">
        <f t="shared" si="3"/>
        <v>333742168</v>
      </c>
      <c r="I17" s="69">
        <f t="shared" si="3"/>
        <v>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18777907</v>
      </c>
      <c r="H18" s="69">
        <f t="shared" si="4"/>
        <v>38552004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0</v>
      </c>
      <c r="F19" s="71">
        <f>P_Total!F19+P_Total!F40</f>
        <v>0</v>
      </c>
      <c r="G19" s="71">
        <f>P_Total!G19+P_Total!G40</f>
        <v>13835945</v>
      </c>
      <c r="H19" s="71">
        <f>P_Total!H19+P_Total!H40</f>
        <v>28630270</v>
      </c>
      <c r="I19" s="71">
        <f>P_Total!I19+P_Total!I40</f>
        <v>0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0</v>
      </c>
      <c r="F20" s="71">
        <f>P_Total!F20+P_Total!F41</f>
        <v>0</v>
      </c>
      <c r="G20" s="71">
        <f>P_Total!G20+P_Total!G41</f>
        <v>1210492</v>
      </c>
      <c r="H20" s="71">
        <f>P_Total!H20+P_Total!H41</f>
        <v>2270271</v>
      </c>
      <c r="I20" s="71">
        <f>P_Total!I20+P_Total!I41</f>
        <v>0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0</v>
      </c>
      <c r="F21" s="71">
        <f>P_Total!F21+P_Total!F42</f>
        <v>0</v>
      </c>
      <c r="G21" s="71">
        <f>P_Total!G21+P_Total!G42</f>
        <v>3731470</v>
      </c>
      <c r="H21" s="71">
        <f>P_Total!H21+P_Total!H42</f>
        <v>7651463</v>
      </c>
      <c r="I21" s="71">
        <f>P_Total!I21+P_Total!I42</f>
        <v>0</v>
      </c>
      <c r="J21" s="71">
        <f>P_Total!J21+P_Total!J42</f>
        <v>0</v>
      </c>
    </row>
    <row r="22" spans="1:10" s="8" customFormat="1" hidden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0</v>
      </c>
      <c r="F23" s="71">
        <f>P_Total!F24+P_Total!F44</f>
        <v>0</v>
      </c>
      <c r="G23" s="71">
        <f>P_Total!G24+P_Total!G44</f>
        <v>154532484</v>
      </c>
      <c r="H23" s="71">
        <f>P_Total!H24+P_Total!H44</f>
        <v>291893898</v>
      </c>
      <c r="I23" s="71">
        <f>P_Total!I24+P_Total!I44</f>
        <v>0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0</v>
      </c>
      <c r="F24" s="71">
        <f>P_Total!F25+P_Total!F45</f>
        <v>0</v>
      </c>
      <c r="G24" s="71">
        <f>P_Total!G25+P_Total!G45</f>
        <v>362093</v>
      </c>
      <c r="H24" s="71">
        <f>P_Total!H25+P_Total!H45</f>
        <v>738441</v>
      </c>
      <c r="I24" s="71">
        <f>P_Total!I25+P_Total!I45</f>
        <v>0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2293381</v>
      </c>
      <c r="H25" s="69">
        <f t="shared" si="5"/>
        <v>2487088</v>
      </c>
      <c r="I25" s="69">
        <f t="shared" si="5"/>
        <v>0</v>
      </c>
      <c r="J25" s="69">
        <f t="shared" si="5"/>
        <v>0</v>
      </c>
    </row>
    <row r="26" spans="1:10" s="8" customFormat="1" x14ac:dyDescent="0.2">
      <c r="A26" s="18">
        <f t="shared" si="1"/>
        <v>2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2293381</v>
      </c>
      <c r="H26" s="71">
        <f>P_Total!H27+P_Total!H47</f>
        <v>2487088</v>
      </c>
      <c r="I26" s="71">
        <f>P_Total!I27+P_Total!I47</f>
        <v>0</v>
      </c>
      <c r="J26" s="71">
        <f>P_Total!J27+P_Total!J47</f>
        <v>0</v>
      </c>
    </row>
    <row r="27" spans="1:10" s="8" customFormat="1" hidden="1" x14ac:dyDescent="0.2">
      <c r="A27" s="18">
        <f t="shared" si="1"/>
        <v>3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0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hidden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hidden="1" x14ac:dyDescent="0.2">
      <c r="A29" s="18">
        <f t="shared" si="1"/>
        <v>3</v>
      </c>
      <c r="B29" s="44"/>
      <c r="C29" s="48" t="s">
        <v>29</v>
      </c>
      <c r="D29" s="46" t="s">
        <v>6</v>
      </c>
      <c r="E29" s="71">
        <f>P_Total!E50</f>
        <v>0</v>
      </c>
      <c r="F29" s="71">
        <f>P_Total!F50</f>
        <v>0</v>
      </c>
      <c r="G29" s="71">
        <f>P_Total!G50</f>
        <v>0</v>
      </c>
      <c r="H29" s="71">
        <f>P_Total!H50</f>
        <v>0</v>
      </c>
      <c r="I29" s="71">
        <f>P_Total!I50</f>
        <v>0</v>
      </c>
      <c r="J29" s="71">
        <f>P_Total!J50</f>
        <v>0</v>
      </c>
    </row>
    <row r="30" spans="1:10" s="8" customFormat="1" hidden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hidden="1" x14ac:dyDescent="0.2">
      <c r="A31" s="18">
        <f t="shared" si="1"/>
        <v>3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0</v>
      </c>
      <c r="H31" s="71">
        <f>P_Total!H52+P_Total!H29</f>
        <v>0</v>
      </c>
      <c r="I31" s="71">
        <f>P_Total!I52+P_Total!I29</f>
        <v>0</v>
      </c>
      <c r="J31" s="71">
        <f>P_Total!J52+P_Total!J29</f>
        <v>0</v>
      </c>
    </row>
    <row r="32" spans="1:10" s="8" customFormat="1" hidden="1" x14ac:dyDescent="0.2">
      <c r="A32" s="18">
        <f t="shared" si="1"/>
        <v>3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0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hidden="1" x14ac:dyDescent="0.2">
      <c r="A33" s="18">
        <f t="shared" si="1"/>
        <v>3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0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hidden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hidden="1" x14ac:dyDescent="0.2">
      <c r="A35" s="18">
        <f t="shared" si="1"/>
        <v>3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0</v>
      </c>
      <c r="F36" s="71">
        <f>P_Total!F30+P_Total!F57</f>
        <v>0</v>
      </c>
      <c r="G36" s="71">
        <f>P_Total!G30+P_Total!G57</f>
        <v>44703</v>
      </c>
      <c r="H36" s="71">
        <f>P_Total!H30+P_Total!H57</f>
        <v>70737</v>
      </c>
      <c r="I36" s="71">
        <f>P_Total!I30+P_Total!I57</f>
        <v>0</v>
      </c>
      <c r="J36" s="71">
        <f>P_Total!J30+P_Total!J57</f>
        <v>0</v>
      </c>
    </row>
    <row r="37" spans="1:10" s="8" customFormat="1" hidden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hidden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hidden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0</v>
      </c>
      <c r="F40" s="69">
        <f t="shared" si="7"/>
        <v>0</v>
      </c>
      <c r="G40" s="69">
        <f t="shared" si="7"/>
        <v>64722997</v>
      </c>
      <c r="H40" s="69">
        <f t="shared" si="7"/>
        <v>88145149</v>
      </c>
      <c r="I40" s="69">
        <f t="shared" si="7"/>
        <v>0</v>
      </c>
      <c r="J40" s="69">
        <f t="shared" si="7"/>
        <v>0</v>
      </c>
    </row>
    <row r="41" spans="1:10" s="8" customFormat="1" x14ac:dyDescent="0.2">
      <c r="A41" s="18">
        <f t="shared" si="1"/>
        <v>2</v>
      </c>
      <c r="B41" s="44"/>
      <c r="C41" s="48" t="s">
        <v>39</v>
      </c>
      <c r="D41" s="45" t="s">
        <v>40</v>
      </c>
      <c r="E41" s="71">
        <f>P_Total!E32+P_Total!E62</f>
        <v>0</v>
      </c>
      <c r="F41" s="71">
        <f>P_Total!F32+P_Total!F62</f>
        <v>0</v>
      </c>
      <c r="G41" s="71">
        <f>P_Total!G32+P_Total!G62</f>
        <v>14936095</v>
      </c>
      <c r="H41" s="71">
        <f>P_Total!H32+P_Total!H62</f>
        <v>21519312</v>
      </c>
      <c r="I41" s="71">
        <f>P_Total!I32+P_Total!I62</f>
        <v>0</v>
      </c>
      <c r="J41" s="71">
        <f>P_Total!J32+P_Total!J62</f>
        <v>0</v>
      </c>
    </row>
    <row r="42" spans="1:10" s="8" customFormat="1" x14ac:dyDescent="0.2">
      <c r="A42" s="18">
        <f t="shared" si="1"/>
        <v>2</v>
      </c>
      <c r="B42" s="44"/>
      <c r="C42" s="48" t="s">
        <v>41</v>
      </c>
      <c r="D42" s="45" t="s">
        <v>42</v>
      </c>
      <c r="E42" s="71">
        <f>P_Total!E33+P_Total!E63</f>
        <v>0</v>
      </c>
      <c r="F42" s="71">
        <f>P_Total!F33+P_Total!F63</f>
        <v>0</v>
      </c>
      <c r="G42" s="71">
        <f>P_Total!G33+P_Total!G63</f>
        <v>49705283</v>
      </c>
      <c r="H42" s="71">
        <f>P_Total!H33+P_Total!H63</f>
        <v>64869156</v>
      </c>
      <c r="I42" s="71">
        <f>P_Total!I33+P_Total!I63</f>
        <v>0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0</v>
      </c>
      <c r="F43" s="71">
        <f>P_Total!F34+P_Total!F64</f>
        <v>0</v>
      </c>
      <c r="G43" s="71">
        <f>P_Total!G34+P_Total!G64</f>
        <v>143688</v>
      </c>
      <c r="H43" s="71">
        <f>P_Total!H34+P_Total!H64</f>
        <v>1813305</v>
      </c>
      <c r="I43" s="71">
        <f>P_Total!I34+P_Total!I64</f>
        <v>0</v>
      </c>
      <c r="J43" s="71">
        <f>P_Total!J34+P_Total!J64</f>
        <v>0</v>
      </c>
    </row>
    <row r="44" spans="1:10" s="8" customFormat="1" x14ac:dyDescent="0.2">
      <c r="A44" s="18">
        <f t="shared" si="1"/>
        <v>2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-62069</v>
      </c>
      <c r="H44" s="71">
        <f>P_Total!H35+P_Total!H65</f>
        <v>-56624</v>
      </c>
      <c r="I44" s="71">
        <f>P_Total!I35+P_Total!I65</f>
        <v>0</v>
      </c>
      <c r="J44" s="71">
        <f>P_Total!J35+P_Total!J65</f>
        <v>0</v>
      </c>
    </row>
    <row r="45" spans="1:10" s="8" customFormat="1" hidden="1" x14ac:dyDescent="0.2">
      <c r="A45" s="18">
        <f t="shared" si="1"/>
        <v>3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0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hidden="1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hidden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hidden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hidden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hidden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0</v>
      </c>
      <c r="F53" s="72">
        <f t="shared" si="10"/>
        <v>0</v>
      </c>
      <c r="G53" s="72">
        <f t="shared" si="10"/>
        <v>3418</v>
      </c>
      <c r="H53" s="72">
        <f t="shared" si="10"/>
        <v>3410</v>
      </c>
      <c r="I53" s="72">
        <f t="shared" si="10"/>
        <v>0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0</v>
      </c>
      <c r="F54" s="72">
        <f t="shared" si="11"/>
        <v>0</v>
      </c>
      <c r="G54" s="72">
        <f t="shared" si="11"/>
        <v>3392</v>
      </c>
      <c r="H54" s="72">
        <f t="shared" si="11"/>
        <v>3420</v>
      </c>
      <c r="I54" s="72">
        <f t="shared" si="11"/>
        <v>0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0</v>
      </c>
      <c r="F55" s="72">
        <f t="shared" si="12"/>
        <v>0</v>
      </c>
      <c r="G55" s="72">
        <f t="shared" si="12"/>
        <v>3418</v>
      </c>
      <c r="H55" s="72">
        <f t="shared" si="12"/>
        <v>3410</v>
      </c>
      <c r="I55" s="72">
        <f t="shared" si="12"/>
        <v>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0</v>
      </c>
      <c r="F56" s="71">
        <f>P_Total!F77</f>
        <v>0</v>
      </c>
      <c r="G56" s="71">
        <f>P_Total!G77</f>
        <v>1492</v>
      </c>
      <c r="H56" s="71">
        <f>P_Total!H77</f>
        <v>1477</v>
      </c>
      <c r="I56" s="71">
        <f>P_Total!I77</f>
        <v>0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0</v>
      </c>
      <c r="F57" s="71">
        <f>P_Total!F78</f>
        <v>0</v>
      </c>
      <c r="G57" s="71">
        <f>P_Total!G78</f>
        <v>1926</v>
      </c>
      <c r="H57" s="71">
        <f>P_Total!H78</f>
        <v>1933</v>
      </c>
      <c r="I57" s="71">
        <f>P_Total!I78</f>
        <v>0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0</v>
      </c>
      <c r="F58" s="72">
        <f t="shared" si="13"/>
        <v>0</v>
      </c>
      <c r="G58" s="72">
        <f t="shared" si="13"/>
        <v>3392</v>
      </c>
      <c r="H58" s="72">
        <f t="shared" si="13"/>
        <v>3420</v>
      </c>
      <c r="I58" s="72">
        <f t="shared" si="13"/>
        <v>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0</v>
      </c>
      <c r="F59" s="71">
        <f>P_Total!F80</f>
        <v>0</v>
      </c>
      <c r="G59" s="71">
        <f>P_Total!G80</f>
        <v>1484</v>
      </c>
      <c r="H59" s="71">
        <f>P_Total!H80</f>
        <v>1494</v>
      </c>
      <c r="I59" s="71">
        <f>P_Total!I80</f>
        <v>0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0</v>
      </c>
      <c r="F60" s="71">
        <f>P_Total!F81</f>
        <v>0</v>
      </c>
      <c r="G60" s="71">
        <f>P_Total!G81</f>
        <v>1908</v>
      </c>
      <c r="H60" s="71">
        <f>P_Total!H81</f>
        <v>1926</v>
      </c>
      <c r="I60" s="71">
        <f>P_Total!I81</f>
        <v>0</v>
      </c>
      <c r="J60" s="71">
        <f>P_Total!J81</f>
        <v>0</v>
      </c>
    </row>
    <row r="61" spans="1:10" s="8" customFormat="1" hidden="1" x14ac:dyDescent="0.2">
      <c r="A61" s="18">
        <f t="shared" si="9"/>
        <v>3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0</v>
      </c>
      <c r="H61" s="71">
        <f>P_Total!H82</f>
        <v>0</v>
      </c>
      <c r="I61" s="71">
        <f>P_Total!I82</f>
        <v>0</v>
      </c>
      <c r="J61" s="71">
        <f>P_Total!J82</f>
        <v>0</v>
      </c>
    </row>
    <row r="62" spans="1:10" s="8" customFormat="1" hidden="1" x14ac:dyDescent="0.2">
      <c r="A62" s="18">
        <f t="shared" si="9"/>
        <v>3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0</v>
      </c>
      <c r="H62" s="71">
        <f>P_Total!H83</f>
        <v>0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Normal="100" workbookViewId="0">
      <pane ySplit="5" topLeftCell="A6" activePane="bottomLeft" state="frozen"/>
      <selection pane="bottomLeft" activeCell="A6" sqref="A6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6" t="s">
        <v>106</v>
      </c>
      <c r="C1" s="166"/>
    </row>
    <row r="2" spans="1:3" ht="70.150000000000006" customHeight="1" x14ac:dyDescent="0.2">
      <c r="B2" s="167" t="s">
        <v>379</v>
      </c>
      <c r="C2" s="167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31.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15.7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8" t="s">
        <v>380</v>
      </c>
      <c r="C383" s="168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1</v>
      </c>
      <c r="B1" s="58">
        <v>2</v>
      </c>
      <c r="C1" s="76">
        <f>SUM(C11:C40)</f>
        <v>7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/>
    </row>
    <row r="19" spans="1:3" x14ac:dyDescent="0.2">
      <c r="A19" s="80"/>
      <c r="B19" s="80" t="s">
        <v>430</v>
      </c>
      <c r="C19" s="76"/>
    </row>
    <row r="20" spans="1:3" x14ac:dyDescent="0.2">
      <c r="A20" s="80"/>
      <c r="B20" s="80" t="s">
        <v>431</v>
      </c>
      <c r="C20" s="76"/>
    </row>
    <row r="21" spans="1:3" x14ac:dyDescent="0.2">
      <c r="A21" s="80"/>
      <c r="B21" s="80" t="s">
        <v>432</v>
      </c>
      <c r="C21" s="76"/>
    </row>
    <row r="22" spans="1:3" x14ac:dyDescent="0.2">
      <c r="A22" s="80"/>
      <c r="B22" s="80" t="s">
        <v>433</v>
      </c>
      <c r="C22" s="76"/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LC1wmN+m6ET1FoFnG22gKs+/4lVisN8XxEatW/e5PuI=</DigestValue>
    </Reference>
    <Reference Type="http://www.w3.org/2000/09/xmldsig#Object" URI="#idOfficeObject">
      <DigestMethod Algorithm="http://www.w3.org/2001/04/xmlenc#sha256"/>
      <DigestValue>mMhDg13avR0TbmD76l16kdU9GVTCMpjhV3s+FEg/R0Q=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XDR02TeTC2upuSDAeEuRtsYV8qACy4p4xdRwvuf2Nqc=</DigestValue>
    </Reference>
  </SignedInfo>
  <SignatureValue>bgzPnlaXAMKk0hAPRmGYwzc9V4tbBsCGaTzjYUZBy+kkjEoeeGHOcjbVUD+JEWTIjI+Oppu1VfEE
JU9RgJ3FJAFrO4HyOvbT3rpexiz3R9+EQiRRlLxDVQUk22oVwUDJoRNkw8akrADUXfC3muUtNlYv
27QeEJCH6c/Rb/w/5JzxqKfSBJpsq/d2DoFdFWq+eRkXgapnCkjACkyxtfC8K1XaZK8XL6bE6+2F
BNmkY0S5jUJmOMJGVg7UKfXQxCwyZGQeImX38i33EQrL07Vh1fXIYdvcB/yq5RPZLlmN9TWdJm+5
681gh9SwBZvqRpVC6psjIV/6Kfayby86NEQvjA==</SignatureValue>
  <KeyInfo>
    <X509Data>
      <X509Certificate>MIIHXzCCBUegAwIBAgIIO9gOVMl27hcwDQYJKoZIhvcNAQELBQAweDELMAkGA1UEBhMCQkcxGDAWBgNVBGETD05UUkJHLTIwMTIzMDQyNjESMBAGA1UEChMJQk9SSUNBIEFEMRAwDgYDVQQLEwdCLVRydXN0MSkwJwYDVQQDEyBCLVRydXN0IE9wZXJhdGlvbmFsIFF1YWxpZmllZCBDQTAeFw0yNjA0MDMwMDAwMDBaFw0yNzA0MDMwMDAwMDBaMIHGMSwwKgYJKoZIhvcNAQkBFh1JUGV0c2Fub3ZhQG1ycmIuZ292ZXJubWVudC5iZzENMAsGA1UECgwETVJSQjEYMBYGA1UEYQwPTlRSQkctODMxNjYxMzg4MRIwEAYDVQQEDAlQRVRTQU5PVkExDjAMBgNVBCoMBUlSRU5BMRkwFwYDVQQFExBQTk9CRy04MDA3MjY2ODcyMSEwHwYDVQQDDBhJUkVOQSBLSVJJTE9WQSBQRVRTQU5PVkExCzAJBgNVBAYTAkJHMIIBIjANBgkqhkiG9w0BAQEFAAOCAQ8AMIIBCgKCAQEA5MT0t4rx5CjVx720x/ImjcHRZp/3YcQTT5SvNKQuBPDbezYepna15OuVSblL7FTOZqVDNF6kI2kR7i4wdv5eZ74OAIIw9HdnkFGCBKcFMIeWw43O3Na0wm3fiTyTmlyY55TAvN8sAZZqSzbbTDCPVQ9TnjzAB0SVQtc8aIsfdjZ3ey8KyAKdlsOanjiGQE802eLokkvI54DYju1gWuYlR1TpnCA8U6A0/clNY/5t7S6A8gJtoodXXT2d7eItbWCaNDons8nU7/RLNhxEN2KZ03HhdpbbUbbqcq0Tnb3d2BMKGmaV7W0jexf44V4Q6G37LkNRUHVF0LA6ZlOPfUI63wIDAQABo4ICnDCCApgwHQYDVR0OBBYEFFC+DyMtUbGRNq36qYrLlad684KHMB8GA1UdIwQYMBaAFCfPCEME8MWDN2eBF038BebbZYuwMCAGA1UdEgQZMBeGFWh0dHA6Ly93d3cuYi10cnVzdC5iZzAJBgNVHRMEAjAAMGEGA1UdIARaMFgwQQYLKwYBBAH7dgEGAQIwMjAwBggrBgEFBQcCARYkaHR0cDovL3d3dy5iLXRydXN0Lm9yZy9kb2N1bWVudHMvY3BzMAgGBgQAizABATAJBgcEAIvsQAECMA4GA1UdDwEB/wQEAwIF4DAdBgNVHSUEFjAUBggrBgEFBQcDAgYIKwYBBQUHAwQwTAYDVR0fBEUwQzBBoD+gPYY7aHR0cDovL2NybC5iLXRydXN0Lm9yZy9yZXBvc2l0b3J5L0ItVHJ1c3RPcGVyYXRpb25hbFFDQS5jcmwwewYIKwYBBQUHAQEEbzBtMCMGCCsGAQUFBzABhhdodHRwOi8vb2NzcC5iLXRydXN0Lm9yZzBGBggrBgEFBQcwAoY6aHR0cDovL2NhLmItdHJ1c3Qub3JnL3JlcG9zaXRvcnkvQi1UcnVzdE9wZXJhdGlvbmFsUUNBLmNlcjCBoQYIKwYBBQUHAQMEgZQwgZEwFQYIKwYBBQUHCwIwCQYHBACL7EkBATAVBggrBgEFBQcLAjAJBgcEAIvsSQECMAgGBgQAjkYBATAIBgYEAI5GAQQwOAYGBACORgEFMC4wLBYmaHR0cHM6Ly93d3cuYi10cnVzdC5vcmcvcGRzL3Bkc19lbi5wZGYTAmVuMBMGBgQAjkYBBjAJBgcEAI5GAQYBMCgGA1UdEQQhMB+BHUlQZXRzYW5vdmFAbXJyYi5nb3Zlcm5tZW50LmJnMA0GCSqGSIb3DQEBCwUAA4ICAQCEQz3nXO8eis9RSb6ichHpEAHubPbRng4MgnyZ34omsA/rSo6+hiuI2jAJZKG3+8Bukq7O6IWXMkEM32YIzha1/0sxTW+LggE9lkoYUQPUPE/IbdwY/p+LvmMJlXShWTDTxNFfh81DL1nRd3aWHVzq9BVzNQ4kI17FxrISy1CE1NL69SYjeu0sYBM9f/qQZtzYufxhcW4Grw1IEfEDkF+Lw3GefMza4681Gyt7KYY9IwQutMIfOnwXOM18Vkc/j7d3CNu4KGmq+NXqQ6LXdF52jDTPaoDtfXN23DQPyA/SrcGvEsSE+PhEiF02n+lWJR+MXU7ucoJ57OPpSwe3oUsXURlyf3c3Y1mvhye5MRmdoa/KlCeA0SQxmEec/evUAd4DXzyREAHHb3aWpZ81tHD3IocUQhHfC6OSQUuk6gdPMj2S6+S1E+fmdI+VS0DDbLzI78AHyy3Z2b+rUMxSNESRa+dOLqE5vQBwez8LjwUD/iFAV51WRnsWN4IswaLjRROhU1yCPsNqU9afwBP5zyuDqb51dTIm/AB9srq5Q1qkgksNZaz2n0UVzhWc8hQ21Sv5AwHvrp0zn7YEqCp6UCBQNyVu+YsRuYCZKqj52zNc/SiM3s3jctVxYthcT3npcnOl9/qlJx2DA+NsYBOZvkQI0mTLXuK4b4G2UEoqli2Qa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3"/>
            <mdssi:RelationshipReference xmlns:mdssi="http://schemas.openxmlformats.org/package/2006/digital-signature" SourceId="rId1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17"/>
            <mdssi:RelationshipReference xmlns:mdssi="http://schemas.openxmlformats.org/package/2006/digital-signature" SourceId="rId2"/>
            <mdssi:RelationshipReference xmlns:mdssi="http://schemas.openxmlformats.org/package/2006/digital-signature" SourceId="rId16"/>
            <mdssi:RelationshipReference xmlns:mdssi="http://schemas.openxmlformats.org/package/2006/digital-signature" SourceId="rId20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5"/>
            <mdssi:RelationshipReference xmlns:mdssi="http://schemas.openxmlformats.org/package/2006/digital-signature" SourceId="rId10"/>
            <mdssi:RelationshipReference xmlns:mdssi="http://schemas.openxmlformats.org/package/2006/digital-signature" SourceId="rId19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14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MlYqrzW4IJunq2/370pJGST4RQsjPG/HAId5MSkNJzM=</DigestValue>
      </Reference>
      <Reference URI="/xl/calcChain.xml?ContentType=application/vnd.openxmlformats-officedocument.spreadsheetml.calcChain+xml">
        <DigestMethod Algorithm="http://www.w3.org/2001/04/xmlenc#sha256"/>
        <DigestValue>sMd0wP7juYyDkjY9osxxGiZd2JHeBgv1nP0fjJjNuVk=</DigestValue>
      </Reference>
      <Reference URI="/xl/ctrlProps/ctrlProp1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10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11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12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13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14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15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16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17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18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19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2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20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21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22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3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4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5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6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7.xml?ContentType=application/vnd.ms-excel.controlproperties+xml">
        <DigestMethod Algorithm="http://www.w3.org/2001/04/xmlenc#sha256"/>
        <DigestValue>fBwN8z30nmv6rEI+4dJlxiNm1ZJ5sTZW0h/0aNMjImU=</DigestValue>
      </Reference>
      <Reference URI="/xl/ctrlProps/ctrlProp8.xml?ContentType=application/vnd.ms-excel.controlproperties+xml">
        <DigestMethod Algorithm="http://www.w3.org/2001/04/xmlenc#sha256"/>
        <DigestValue>dPXKOOAw2ZOTLZQI9z2216M3BhzrYQwY4Jb7d/2P+Bs=</DigestValue>
      </Reference>
      <Reference URI="/xl/ctrlProps/ctrlProp9.xml?ContentType=application/vnd.ms-excel.controlproperties+xml">
        <DigestMethod Algorithm="http://www.w3.org/2001/04/xmlenc#sha256"/>
        <DigestValue>fBwN8z30nmv6rEI+4dJlxiNm1ZJ5sTZW0h/0aNMjImU=</DigestValue>
      </Reference>
      <Reference URI="/xl/drawings/drawing1.xml?ContentType=application/vnd.openxmlformats-officedocument.drawing+xml">
        <DigestMethod Algorithm="http://www.w3.org/2001/04/xmlenc#sha256"/>
        <DigestValue>aOvTjY+0IX4D+r3ScTrX9wu7wc9YhlYyPDf3/tOapVM=</DigestValue>
      </Reference>
      <Reference URI="/xl/drawings/drawing10.xml?ContentType=application/vnd.openxmlformats-officedocument.drawing+xml">
        <DigestMethod Algorithm="http://www.w3.org/2001/04/xmlenc#sha256"/>
        <DigestValue>/tJPwLxOYETLIeykbynEFT3rMPtNbH4RfN6gSXvio50=</DigestValue>
      </Reference>
      <Reference URI="/xl/drawings/drawing11.xml?ContentType=application/vnd.openxmlformats-officedocument.drawing+xml">
        <DigestMethod Algorithm="http://www.w3.org/2001/04/xmlenc#sha256"/>
        <DigestValue>3rmBspAhUBVYqc/e791o6Ka/S4V4hSXRfFEolGweCkg=</DigestValue>
      </Reference>
      <Reference URI="/xl/drawings/drawing2.xml?ContentType=application/vnd.openxmlformats-officedocument.drawing+xml">
        <DigestMethod Algorithm="http://www.w3.org/2001/04/xmlenc#sha256"/>
        <DigestValue>Gqh4S0vESJZksLOy362k43nV89qqg7c4IQNN2SVq7Ns=</DigestValue>
      </Reference>
      <Reference URI="/xl/drawings/drawing3.xml?ContentType=application/vnd.openxmlformats-officedocument.drawing+xml">
        <DigestMethod Algorithm="http://www.w3.org/2001/04/xmlenc#sha256"/>
        <DigestValue>Ribh8AD4DcgpnhjDMGETd8gmQNbpjRQRDhd9ceUL59E=</DigestValue>
      </Reference>
      <Reference URI="/xl/drawings/drawing4.xml?ContentType=application/vnd.openxmlformats-officedocument.drawing+xml">
        <DigestMethod Algorithm="http://www.w3.org/2001/04/xmlenc#sha256"/>
        <DigestValue>3/1y/lk1zdLQ6KaR5XRxAAUjzpZJI4qqNAkKvSW4tlw=</DigestValue>
      </Reference>
      <Reference URI="/xl/drawings/drawing5.xml?ContentType=application/vnd.openxmlformats-officedocument.drawing+xml">
        <DigestMethod Algorithm="http://www.w3.org/2001/04/xmlenc#sha256"/>
        <DigestValue>iF+VCG57GdoHx1Qs3hW8J18DfwXpx60FfWnxpQUKp48=</DigestValue>
      </Reference>
      <Reference URI="/xl/drawings/drawing6.xml?ContentType=application/vnd.openxmlformats-officedocument.drawing+xml">
        <DigestMethod Algorithm="http://www.w3.org/2001/04/xmlenc#sha256"/>
        <DigestValue>+JzS/M8dTBFOI9EgSVk6Gct998JeAmpEz+OaUywXZLw=</DigestValue>
      </Reference>
      <Reference URI="/xl/drawings/drawing7.xml?ContentType=application/vnd.openxmlformats-officedocument.drawing+xml">
        <DigestMethod Algorithm="http://www.w3.org/2001/04/xmlenc#sha256"/>
        <DigestValue>hlErwrQRGMFv1wt5swLbQwloT3IqXIn7sZadUC/myB0=</DigestValue>
      </Reference>
      <Reference URI="/xl/drawings/drawing8.xml?ContentType=application/vnd.openxmlformats-officedocument.drawing+xml">
        <DigestMethod Algorithm="http://www.w3.org/2001/04/xmlenc#sha256"/>
        <DigestValue>WqwI0smO+OX30VkrWoZsNYCBVcfgvQYClwl2v6lnAZ0=</DigestValue>
      </Reference>
      <Reference URI="/xl/drawings/drawing9.xml?ContentType=application/vnd.openxmlformats-officedocument.drawing+xml">
        <DigestMethod Algorithm="http://www.w3.org/2001/04/xmlenc#sha256"/>
        <DigestValue>fHMk+GB6no4+Z4vukY81R/Xn+M8Hmrs+FcVK0hBhYzI=</DigestValue>
      </Reference>
      <Reference URI="/xl/drawings/vmlDrawing1.vml?ContentType=application/vnd.openxmlformats-officedocument.vmlDrawing">
        <DigestMethod Algorithm="http://www.w3.org/2001/04/xmlenc#sha256"/>
        <DigestValue>FkXiGFXUFHI0BbSBYXP5znoyK7OTd1KTrRPNw55x81w=</DigestValue>
      </Reference>
      <Reference URI="/xl/drawings/vmlDrawing10.vml?ContentType=application/vnd.openxmlformats-officedocument.vmlDrawing">
        <DigestMethod Algorithm="http://www.w3.org/2001/04/xmlenc#sha256"/>
        <DigestValue>FvSUtT/KT72jcZJ2/A1fPYP4mMn/gSTR7/S6g0Rgwas=</DigestValue>
      </Reference>
      <Reference URI="/xl/drawings/vmlDrawing11.vml?ContentType=application/vnd.openxmlformats-officedocument.vmlDrawing">
        <DigestMethod Algorithm="http://www.w3.org/2001/04/xmlenc#sha256"/>
        <DigestValue>Q/CDYArsFPNhYrxoJCKmk9kRNiOc2VMfSFd8poIdL/k=</DigestValue>
      </Reference>
      <Reference URI="/xl/drawings/vmlDrawing2.vml?ContentType=application/vnd.openxmlformats-officedocument.vmlDrawing">
        <DigestMethod Algorithm="http://www.w3.org/2001/04/xmlenc#sha256"/>
        <DigestValue>DssumDdn3jVBe1RNZrEXXDbMVue0Ca7Dg3ejARHdTIY=</DigestValue>
      </Reference>
      <Reference URI="/xl/drawings/vmlDrawing3.vml?ContentType=application/vnd.openxmlformats-officedocument.vmlDrawing">
        <DigestMethod Algorithm="http://www.w3.org/2001/04/xmlenc#sha256"/>
        <DigestValue>/6qc1ttCoWcd5byila6GPylcNtFlI6EGbEXm8UxvkdA=</DigestValue>
      </Reference>
      <Reference URI="/xl/drawings/vmlDrawing4.vml?ContentType=application/vnd.openxmlformats-officedocument.vmlDrawing">
        <DigestMethod Algorithm="http://www.w3.org/2001/04/xmlenc#sha256"/>
        <DigestValue>Cd6o0DxyEblfpVj6zK8km775xe9FhA4/ifCuCDj3dKk=</DigestValue>
      </Reference>
      <Reference URI="/xl/drawings/vmlDrawing5.vml?ContentType=application/vnd.openxmlformats-officedocument.vmlDrawing">
        <DigestMethod Algorithm="http://www.w3.org/2001/04/xmlenc#sha256"/>
        <DigestValue>8R8RMgyn6Vzks5c5v9sAyAJ2J7xjTGTZuuaY0Q345L0=</DigestValue>
      </Reference>
      <Reference URI="/xl/drawings/vmlDrawing6.vml?ContentType=application/vnd.openxmlformats-officedocument.vmlDrawing">
        <DigestMethod Algorithm="http://www.w3.org/2001/04/xmlenc#sha256"/>
        <DigestValue>tOiomwVb2dbOKbbpt7d45QKh3z8LgwA+wZT0D8/P7KI=</DigestValue>
      </Reference>
      <Reference URI="/xl/drawings/vmlDrawing7.vml?ContentType=application/vnd.openxmlformats-officedocument.vmlDrawing">
        <DigestMethod Algorithm="http://www.w3.org/2001/04/xmlenc#sha256"/>
        <DigestValue>w4CQ8R7ShYgCT+APe7ky/MYvHS0K07OwM0B760TLULU=</DigestValue>
      </Reference>
      <Reference URI="/xl/drawings/vmlDrawing8.vml?ContentType=application/vnd.openxmlformats-officedocument.vmlDrawing">
        <DigestMethod Algorithm="http://www.w3.org/2001/04/xmlenc#sha256"/>
        <DigestValue>LVP7FpqTldLVoMdGOmdZuafZ3+rIk2ZTU3zQElQ1edQ=</DigestValue>
      </Reference>
      <Reference URI="/xl/drawings/vmlDrawing9.vml?ContentType=application/vnd.openxmlformats-officedocument.vmlDrawing">
        <DigestMethod Algorithm="http://www.w3.org/2001/04/xmlenc#sha256"/>
        <DigestValue>gKchNWVpo8RUk9PydMQy18XQjSr41tf518khvaspU6E=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1pwfqDP4ucDQZjmpvAVWjxeUH0UhzyRGZxrue1G0od0=</DigestValue>
      </Reference>
      <Reference URI="/xl/printerSettings/printerSettings10.bin?ContentType=application/vnd.openxmlformats-officedocument.spreadsheetml.printerSettings">
        <DigestMethod Algorithm="http://www.w3.org/2001/04/xmlenc#sha256"/>
        <DigestValue>gCUpYSxJvrfE48v17IsBsPX5U9PBWr7WBFgoVNh0pTQ=</DigestValue>
      </Reference>
      <Reference URI="/xl/printerSettings/printerSettings11.bin?ContentType=application/vnd.openxmlformats-officedocument.spreadsheetml.printerSettings">
        <DigestMethod Algorithm="http://www.w3.org/2001/04/xmlenc#sha256"/>
        <DigestValue>9tpgXQ2101y5liSWxuk4w/jer0qmYreaOHWdtyoTO90=</DigestValue>
      </Reference>
      <Reference URI="/xl/printerSettings/printerSettings12.bin?ContentType=application/vnd.openxmlformats-officedocument.spreadsheetml.printerSettings">
        <DigestMethod Algorithm="http://www.w3.org/2001/04/xmlenc#sha256"/>
        <DigestValue>ld27kwydDdIzybmuyMzetngES0vCYVg/gmwSiT2GvQo=</DigestValue>
      </Reference>
      <Reference URI="/xl/printerSettings/printerSettings13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i6SOlF9z/hCUT+tPsaPopmw5C/E6WdqUNv+8t8ZPRGc=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tJRmksXEsos9YjCuGR5Df+iFBOhq37UURuLX82LrGz4=</DigestValue>
      </Reference>
      <Reference URI="/xl/printerSettings/printerSettings9.bin?ContentType=application/vnd.openxmlformats-officedocument.spreadsheetml.printerSettings">
        <DigestMethod Algorithm="http://www.w3.org/2001/04/xmlenc#sha256"/>
        <DigestValue>A7Vz7kD1WpUptFi9La4MBgzfhoY0gYHHghXA+7v6fJo=</DigestValue>
      </Reference>
      <Reference URI="/xl/sharedStrings.xml?ContentType=application/vnd.openxmlformats-officedocument.spreadsheetml.sharedStrings+xml">
        <DigestMethod Algorithm="http://www.w3.org/2001/04/xmlenc#sha256"/>
        <DigestValue>+6ZAJSbadEmklEFY7WkIsmV0Lnu4iVToTcSmt29H6YM=</DigestValue>
      </Reference>
      <Reference URI="/xl/styles.xml?ContentType=application/vnd.openxmlformats-officedocument.spreadsheetml.styles+xml">
        <DigestMethod Algorithm="http://www.w3.org/2001/04/xmlenc#sha256"/>
        <DigestValue>3iCf0yGNjM7LatY/Afa38AUGXuARhHPFb1KYaX0Jj9o=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vbaProject.bin?ContentType=application/vnd.ms-office.vbaProject">
        <DigestMethod Algorithm="http://www.w3.org/2001/04/xmlenc#sha256"/>
        <DigestValue>KXnAnTRW9OLUqDR3d994jeEApm9sCJceRBCoT/PjJiw=</DigestValue>
      </Reference>
      <Reference URI="/xl/workbook.xml?ContentType=application/vnd.ms-excel.sheet.macroEnabled.main+xml">
        <DigestMethod Algorithm="http://www.w3.org/2001/04/xmlenc#sha256"/>
        <DigestValue>C7YlrmKSNck3/eN75gJK0uVj18DvCJRtnDVdrBkDgjo=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MICUvJVsSAKJW5BPZDdtLEfncBxbmh9vkyfiIZpsrSg=</DigestValue>
      </Reference>
      <Reference URI="/xl/worksheets/_rels/sheet1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5uZEePlB1m0X2gWGYXQ917r6rhzHjwSu3eBcRRPbO18=</DigestValue>
      </Reference>
      <Reference URI="/xl/worksheets/_rels/sheet1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56V+yl0Xuvc8Fwc5YCs/5LdHeMQlXyb0lsnRBeZX4Ag=</DigestValue>
      </Reference>
      <Reference URI="/xl/worksheets/_rels/sheet1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vl8xLDneCfmICoinYSqYoDNVXtqBCFGfNOh4xxRDeEQ=</DigestValue>
      </Reference>
      <Reference URI="/xl/worksheets/_rels/sheet1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TWJiJsJGh0BdAm0oPe27QOTNDIPyDccHYmu7Z1P+efA=</DigestValue>
      </Reference>
      <Reference URI="/xl/worksheets/_rels/sheet1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eEiC3ju4qyZxjyg7JMwD0XfAekKbflPhXhZ4x7uMkKU=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BzN27QmUPM8lDakP/onKl/vIeXnO7MJ+2cH29fjXKdM=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aPq7GZZDnZ+f/5PzlUdMqLdNbMWqdsCVL4hUe52G51c=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A2abjM6v4E+Ux2ZLOLDQyPbPiIfqrmMRoNUKmVDkLX0=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iaziYKUnXOidSRiZ2t4FKEoXIXg5UL78xIp/FzUebqc=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dAE78s2hh6uROAkWa/YlUoQ5+dXwSCpRQUyAJazDsk0=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pK5VUZiqWohVQol2sRZapUbGhc1zH7cD2lAFb5xvhUs=</DigestValue>
      </Reference>
      <Reference URI="/xl/worksheets/_rels/sheet9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eRB+02vQxCa4XCis0qk7PcgJSxdcVkuGG7G+dAXZwgU=</DigestValue>
      </Reference>
      <Reference URI="/xl/worksheets/sheet1.xml?ContentType=application/vnd.openxmlformats-officedocument.spreadsheetml.worksheet+xml">
        <DigestMethod Algorithm="http://www.w3.org/2001/04/xmlenc#sha256"/>
        <DigestValue>cMYiROuFBTFxCkwKUoeryyv+1OZaqsQKyz+8uTbhV0Y=</DigestValue>
      </Reference>
      <Reference URI="/xl/worksheets/sheet10.xml?ContentType=application/vnd.openxmlformats-officedocument.spreadsheetml.worksheet+xml">
        <DigestMethod Algorithm="http://www.w3.org/2001/04/xmlenc#sha256"/>
        <DigestValue>LzxnUHg53favHkuBORAxiTnctMIadQPHVFSrA4jJ9CU=</DigestValue>
      </Reference>
      <Reference URI="/xl/worksheets/sheet11.xml?ContentType=application/vnd.openxmlformats-officedocument.spreadsheetml.worksheet+xml">
        <DigestMethod Algorithm="http://www.w3.org/2001/04/xmlenc#sha256"/>
        <DigestValue>GgmkvKJ4mekyH3bAeKT2+MkS/HiEYPU6TxLnSL0gtOU=</DigestValue>
      </Reference>
      <Reference URI="/xl/worksheets/sheet12.xml?ContentType=application/vnd.openxmlformats-officedocument.spreadsheetml.worksheet+xml">
        <DigestMethod Algorithm="http://www.w3.org/2001/04/xmlenc#sha256"/>
        <DigestValue>sPY0yo9Jkj7jP8KNTCF2UHv9ZV0u1fzx4xgOdnjkErU=</DigestValue>
      </Reference>
      <Reference URI="/xl/worksheets/sheet13.xml?ContentType=application/vnd.openxmlformats-officedocument.spreadsheetml.worksheet+xml">
        <DigestMethod Algorithm="http://www.w3.org/2001/04/xmlenc#sha256"/>
        <DigestValue>kRJ2w597EVY+O4Ie4rn2L8O4UWm87b/JEep4605JvAI=</DigestValue>
      </Reference>
      <Reference URI="/xl/worksheets/sheet14.xml?ContentType=application/vnd.openxmlformats-officedocument.spreadsheetml.worksheet+xml">
        <DigestMethod Algorithm="http://www.w3.org/2001/04/xmlenc#sha256"/>
        <DigestValue>tJNFJo5U7nqLIuNxhbQrOxtlZrTolbmJg19xrumPReg=</DigestValue>
      </Reference>
      <Reference URI="/xl/worksheets/sheet15.xml?ContentType=application/vnd.openxmlformats-officedocument.spreadsheetml.worksheet+xml">
        <DigestMethod Algorithm="http://www.w3.org/2001/04/xmlenc#sha256"/>
        <DigestValue>/tHPo/yZ7QwbJhGN87zy+z2/Og0YQ1Y6P6pR53r1Txg=</DigestValue>
      </Reference>
      <Reference URI="/xl/worksheets/sheet2.xml?ContentType=application/vnd.openxmlformats-officedocument.spreadsheetml.worksheet+xml">
        <DigestMethod Algorithm="http://www.w3.org/2001/04/xmlenc#sha256"/>
        <DigestValue>HBbozxkvleamNAnah9jzTczKZ835UzuSZV6O7StjJY4=</DigestValue>
      </Reference>
      <Reference URI="/xl/worksheets/sheet3.xml?ContentType=application/vnd.openxmlformats-officedocument.spreadsheetml.worksheet+xml">
        <DigestMethod Algorithm="http://www.w3.org/2001/04/xmlenc#sha256"/>
        <DigestValue>27Uio8cteZso/xJFUAis8Re/evDmWHIUWcC1/M9fzBU=</DigestValue>
      </Reference>
      <Reference URI="/xl/worksheets/sheet4.xml?ContentType=application/vnd.openxmlformats-officedocument.spreadsheetml.worksheet+xml">
        <DigestMethod Algorithm="http://www.w3.org/2001/04/xmlenc#sha256"/>
        <DigestValue>RUvsjS9FOjwDAnKZ68GyAVOp8kswRpTI0m+Kr92eCCM=</DigestValue>
      </Reference>
      <Reference URI="/xl/worksheets/sheet5.xml?ContentType=application/vnd.openxmlformats-officedocument.spreadsheetml.worksheet+xml">
        <DigestMethod Algorithm="http://www.w3.org/2001/04/xmlenc#sha256"/>
        <DigestValue>PMFCHqQc2AiHRVH55uz8jRByxb9Za21pANPYv4yGl6Y=</DigestValue>
      </Reference>
      <Reference URI="/xl/worksheets/sheet6.xml?ContentType=application/vnd.openxmlformats-officedocument.spreadsheetml.worksheet+xml">
        <DigestMethod Algorithm="http://www.w3.org/2001/04/xmlenc#sha256"/>
        <DigestValue>yQFxwFur7CWHeMyyrwxryu/PVH3ql8dcKkGS48jOtpU=</DigestValue>
      </Reference>
      <Reference URI="/xl/worksheets/sheet7.xml?ContentType=application/vnd.openxmlformats-officedocument.spreadsheetml.worksheet+xml">
        <DigestMethod Algorithm="http://www.w3.org/2001/04/xmlenc#sha256"/>
        <DigestValue>l01lTuqWfZY0x4Vngl27ajTfegwtAbaPWV3wTUyUs0o=</DigestValue>
      </Reference>
      <Reference URI="/xl/worksheets/sheet8.xml?ContentType=application/vnd.openxmlformats-officedocument.spreadsheetml.worksheet+xml">
        <DigestMethod Algorithm="http://www.w3.org/2001/04/xmlenc#sha256"/>
        <DigestValue>dwl0xW+dDLfEJqGP8VrbURWJu44cSsVmHNrF2UjGSCk=</DigestValue>
      </Reference>
      <Reference URI="/xl/worksheets/sheet9.xml?ContentType=application/vnd.openxmlformats-officedocument.spreadsheetml.worksheet+xml">
        <DigestMethod Algorithm="http://www.w3.org/2001/04/xmlenc#sha256"/>
        <DigestValue>hSfnLxqjdrlToC29Bro5tUiKEKpg3sH1dCNk1WWLR7I=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2026-07-29T08:55:09Z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2026-07-29T08:55:09Z</xd:SigningTime>
          <xd:SigningCertificate>
            <xd:Cert>
              <xd:CertDigest>
                <DigestMethod Algorithm="http://www.w3.org/2001/04/xmlenc#sha256"/>
                <DigestValue>9EpTsItrYrkh3Cms6KJgaxPPxh5yftF9COi5Ca/H590=</DigestValue>
              </xd:CertDigest>
              <xd:IssuerSerial>
                <X509IssuerName>CN=B-Trust Operational Qualified CA, OU=B-Trust, O=BORICA AD, OID.2.5.4.97=NTRBG-201230426, C=BG</X509IssuerName>
                <X509SerialNumber>4312212400527306263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zCCBRugAwIBAgIIaQ5Pt5rtE5QwDQYJKoZIhvcNAQELBQAwcTELMAkGA1UEBhMCQkcxGDAWBgNVBGETD05UUkJHLTIwMTIzMDQyNjESMBAGA1UEChMJQk9SSUNBIEFEMRAwDgYDVQQLEwdCLVRydXN0MSIwIAYDVQQDExlCLVRydXN0IFJvb3QgUXVhbGlmaWVkIENBMB4XDTE4MDYwMTEzNDQ1MFoXDTMzMDUzMTEzNDQ1MFoweDELMAkGA1UEBhMCQkcxGDAWBgNVBGETD05UUkJHLTIwMTIzMDQyNjESMBAGA1UEChMJQk9SSUNBIEFEMRAwDgYDVQQLEwdCLVRydXN0MSkwJwYDVQQDEyBCLVRydXN0IE9wZXJhdGlvbmFsIFF1YWxpZmllZCBDQTCCAiIwDQYJKoZIhvcNAQEBBQADggIPADCCAgoCggIBALotZe4YXbj/eg9cTbUEIm96CN/g6pr0mkSMQzcGoFJ/ob7ag7EFfXMh3p0oaYx0sq3Sd3cRdSaFlkJhYHtuz6UqA6g/2iIjTehPS4a+NLIgkU7jfVjZ0rAZM/0JYeh2BPwgw0wiSwpviHTvMIpu7DHFNeWruocEKvgq4YqZriJRtPNapOFjRQWSTeZc0btyn4prkLE54SreFQ/+z33spbgrnhI9m90GG6kMr/vx0E+iUYkVklCdBrTBcNllgM+bF2V6iMcbLgnnjU1biHvPpZTd6cedJM3rHC9LLLE8Dxq95MmMK9vLoOCU0SogAjEx4XeZnS3h3xwA4qF6FCLe7D8FfNA0gWJO49h2GjDhnAzTGhyep6tH1p1SnizoPq+Z1rFcHOYrOXfJf5EplaZ0ls32HlFSGCCqHFOcx+NFcZelubJUsA0f7tYT2PudMmT0QrrFB/BODl4625UZlsiEWG0YLRkujBQgTYKjdSS9hiX9ZVcf8t/zeEibe1FCnEjmrm8G+79bqAPa8dT3zy7FgWxN+YkYbqMaIdXmtCYLemmDHeYij/UbjrcSJ0UmmR41PunO9bX64Jh2EsZn6TKUqWqJu/vGoDo93rvkIFcRMrD5Fe36G0WKcE7ytP57ekYYAotaVCpp4ecCyhPwV+BRBRqUPbw1asxvikrph4PlWn9JAgMAl6mjggHGMIIBwjAdBgNVHQ4EFgQUJ88IQwTwxYM3Z4EXTfwF5ttli7AwHwYDVR0jBBgwFoAU8oTuLjX+8PrYUFCwnEiJ6lov2aswIQYDVR0SBBowGIYWaHR0cDovL3d3dy5iLXRydXN0Lm9yZzASBgNVHRMBAf8ECDAGAQH/AgEAMHgGA1UdIARxMG8wQAYKKwYBBAH7dgEGATAyMDAGCCsGAQUFBwIBFiRodHRwOi8vd3d3LmItdHJ1c3Qub3JnL2RvY3VtZW50cy9jcHMwDQYLKwYBBAH7dgEGAQEwDQYLKwYBBAH7dgEGAQIwDQYLKwYBBAH7dgEGAQMwDgYDVR0PAQH/BAQDAgEGMEUGA1UdHwQ+MDwwOqA4oDaGNGh0dHA6Ly9jcmwuYi10cnVzdC5vcmcvcmVwb3NpdG9yeS9CLVRydXN0Um9vdFFDQS5jcmwweAYIKwYBBQUHAQEEbDBqMCMGCCsGAQUFBzABhhdodHRwOi8vb2NzcC5iLXRydXN0Lm9yZzBDBggrBgEFBQcwAoY3aHR0cDovL2NhLmItdHJ1c3Qub3JnL3JlcG9zaXRvcnkvQi1UcnVzdFJvb3RRQ0FPQ1NQLmNlcjANBgkqhkiG9w0BAQsFAAOCAgEAiPODGc6gWdHjROgQ2cy0KtZROQDl8ax0fTNJGmCvj714uBzuTvBECtLX8xZRmIvpd6PZq6Nexl4pXhS04SLdz7MhakN970d12/cGxkdYotTEpx0WuXqPC3J0A5VWY8LLsJ8JhVoO4xp4HaNE4abnCj+uXURFLJsoxbEKy1iqHMy7lopej9sCuOjp6jNQa+J4b4mEx8RtFn4VTnaC+19z3VQaPCaWfpJYnO1DsHSunZTq95UUVnjvgDM3WxuBRFkc551Q5dh4A+grGw6yPW5ijOC1eTxpG6DMgJL41G7ftGX1AsXhOuxoWRf9r2sCdQJUVe/CtZ37Vjm1QUS+TmTAjLXInh/sVNFC3xs7wt2umPQYevTeS4KRrxXgcv92ClW8qZGXoqnsrNvx9ATuHSMwysTBqrdEAAxqUrPrt2nb58yp+2Aa44CHhzXCfpFN9J84nwJhIOEVhLBaVelsP5IpiCfUTDtluNFNZ+0lWws7ugwt0Y4UwNVkEbm+TxYe3taAoOcf3eZP2+BfVNM/MANpcY7h5uNdOxhRhB7l6MdvMJIMEq3RzEH+IH4tEBb56+H6Dkp93k1Hif6dIwa9vleIueDpL3R3aG7yv2lq2xFVUlB6r+zEFAXmGA6X26R44TwWO1tLVCYR76D781dYNmLCvS/sJ4idGjW2TQDAOOB6mZ0=</xd:EncapsulatedX509Certificate>
            <xd:EncapsulatedX509Certificate>MIIG7zCCBNegAwIBAgIBATANBgkqhkiG9w0BAQsFADBxMQswCQYDVQQGEwJCRzEYMBYGA1UEYRMPTlRSQkctMjAxMjMwNDI2MRIwEAYDVQQKEwlCT1JJQ0EgQUQxEDAOBgNVBAsTB0ItVHJ1c3QxIjAgBgNVBAMTGUItVHJ1c3QgUm9vdCBRdWFsaWZpZWQgQ0EwHhcNMTcwNDI1MTUyODQzWhcNMzcwNDI1MTUyODQzWjBxMQswCQYDVQQGEwJCRzEYMBYGA1UEYRMPTlRSQkctMjAxMjMwNDI2MRIwEAYDVQQKEwlCT1JJQ0EgQUQxEDAOBgNVBAsTB0ItVHJ1c3QxIjAgBgNVBAMTGUItVHJ1c3QgUm9vdCBRdWFsaWZpZWQgQ0EwggIiMA0GCSqGSIb3DQEBAQUAA4ICDwAwggIKAoICAQCvMcOLZlM8z4SmjI6q0pT07UaZdFy9YdcErzJO2n8QSm4T9NQb9HYthmGNa/ZsBSh18rmC80pVpd9hPCYr6uiMK/8dSBrY65pIU2HLSqVrhe+b0Qx6OS6lkKKYlHProEas3R0pNTTrg2hOxJsEazBBghZC9ZUpermXR2ZlKM7QDMzEocRGVDjq4X49zx1a5TYlGJBAmAfwfVLtrWeIlYjLAXu0Y4ntSuYQFX9d3uIUaVMgW+9S+XK+MuBZosSHPwl1VHMCbnvJH+9v99/xheYYwfNsIesMI/cLdipaUFi76IhwgZk3741OACScqWl9/I2KKI+HfwPNQXKe988kwJ6C9k0Q3BrzpFiOySU9YGQLd21nq5/0qvINmWp/hQn0J9BYnJYkX8yKTNEqrEBV6xReIHHBVIgFCc89gcElryHHEJPw0HQOPdN9Yu099t7begrp9NCjY3h/RSg0JRua1pvIHxER3wCdjRuRdCDCcwpIMamVwsEtPs24lvgzBC0fqtVOP47uqEKgCcqYlEx/cCgQI4bnZxY4WHXYHUgmBiH9iMUD9mly3+JzvO8oaPQXjIUg1oIAGkRLRPH0JNqmG+6Uw/b4mAbwYS5DDnFp6bN3MrSvPvEu0T7LTIkoKF9nZjByaMSSoOV36CD/kc0rQ2KIUNGcrKevvM4QocOPrau5owIDAMv9o4IBkDCCAYwwHQYDVR0OBBYEFPKE7i41/vD62FBQsJxIiepaL9mrMB8GA1UdIwQYMBaAFPKE7i41/vD62FBQsJxIiepaL9mrMCEGA1UdEgQaMBiGFmh0dHA6Ly93d3cuYi10cnVzdC5vcmcwDwYDVR0TAQH/BAUwAwEB/zBFBgNVHSAEPjA8MDoGBFUdIAAwMjAwBggrBgEFBQcCARYkaHR0cDovL3d3dy5iLXRydXN0Lm9yZy9kb2N1bWVudHMvY3BzMA4GA1UdDwEB/wQEAwIBBjBFBgNVHR8EPjA8MDqgOKA2hjRodHRwOi8vY3JsLmItdHJ1c3Qub3JnL3JlcG9zaXRvcnkvQi1UcnVzdFJvb3RRQ0EuY3JsMHgGCCsGAQUFBwEBBGwwajAjBggrBgEFBQcwAYYXaHR0cDovL29jc3AuYi10cnVzdC5vcmcwQwYIKwYBBQUHMAKGN2h0dHA6Ly9jYS5iLXRydXN0Lm9yZy9yZXBvc2l0b3J5L0ItVHJ1c3RSb290UUNBT0NTUC5jZXIwDQYJKoZIhvcNAQELBQADggIBAJkWw21cnW4B9sVeetOiaT3MdeN3Zz2PWZO4kkFEyLQ8Yp0U0a4fj/c/09sO+D6KXXOnmCmSB+vbGMBdT6OTsgeierCJxOEtKWdxKRQxrhDSwhYGiYvrATojdJAaaRS6Sz7AiezmqE6Nm0s3nWDk0Ne84YR4QQAHQ0HyX2oK6+sP/1WuCVH1hQAT6mR1T+H6E+dqtRKi6luWICcGhls0l6SwhfvUioAe17cX1DTSmnzNJ7f5kkwAih7s6vLgYltsEhqF/Mdlwmr2bkz4/Oo/5lorZNRrcNnsSUIdi6KesmZnxiotIVYjYktLOMFHlI1EzqNX9N0hD3wGoaoh6q+pdD3ynl0euih/A20gI35F7NqeCJunQIbpfVR6C7NDzLlT62SFHeyO7HYXyrZHzabbsAIjoJuzyMR+fgTPDgWt1w9ro/jGBWxijoOUtajWoIB/QsnbTuAbhVoSLI5cKBaEiQkcDh4seHecBzsidUHIEBp0767rftu1SGBjXTRjoq2uPJvqdssAO09PRx5UoRWq/HvYfLz+1yC8TnH0A2uU+bxt2xIgGmV4LAeLWo9GZpNlg4JhnwMO064UnQiaYJP7eS4cJaFAmWnFQfe65tijNantvhJGbRL0dmV9fk5MfGFDCkYNj5Eop8GqLdVGQQsdx3LtjQsdK2bgwRhEAMQ1+u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23</vt:i4>
      </vt:variant>
    </vt:vector>
  </HeadingPairs>
  <TitlesOfParts>
    <vt:vector size="38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OEM</cp:lastModifiedBy>
  <cp:lastPrinted>2022-03-18T11:39:47Z</cp:lastPrinted>
  <dcterms:created xsi:type="dcterms:W3CDTF">2007-01-22T11:17:31Z</dcterms:created>
  <dcterms:modified xsi:type="dcterms:W3CDTF">2026-07-28T08:16:34Z</dcterms:modified>
</cp:coreProperties>
</file>